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fficeEditor\NTC-48498\EC_CS01\c9252139\"/>
    </mc:Choice>
  </mc:AlternateContent>
  <xr:revisionPtr revIDLastSave="0" documentId="8_{CC02FC4D-BFA4-45FD-B305-1542389845BB}" xr6:coauthVersionLast="45" xr6:coauthVersionMax="45" xr10:uidLastSave="{00000000-0000-0000-0000-000000000000}"/>
  <bookViews>
    <workbookView xWindow="-120" yWindow="-120" windowWidth="20730" windowHeight="11160" tabRatio="767" activeTab="1" xr2:uid="{00000000-000D-0000-FFFF-FFFF00000000}"/>
  </bookViews>
  <sheets>
    <sheet name="Triage" sheetId="2" r:id="rId1"/>
    <sheet name="Affordability Calculator" sheetId="1" r:id="rId2"/>
    <sheet name="Summary" sheetId="3" r:id="rId3"/>
    <sheet name="NTSO" sheetId="5" r:id="rId4"/>
    <sheet name="Validation" sheetId="4" state="hidden" r:id="rId5"/>
  </sheets>
  <definedNames>
    <definedName name="CT">Validation!$L$2:$L$4</definedName>
    <definedName name="Demographic">Validation!$F$1:$F$4</definedName>
    <definedName name="EMSIT">Validation!$A$1:$A$5</definedName>
    <definedName name="HSETYP">Validation!$C$1:$C$11</definedName>
    <definedName name="Support">Validation!$E$1:$E$3</definedName>
    <definedName name="TENTYP">Validation!$G$1:$G$2</definedName>
    <definedName name="TVLI">Validation!$D$2:$D$4</definedName>
    <definedName name="YN">Validation!$B$1:$B$2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C66" i="1" l="1"/>
  <c r="C3" i="1" s="1"/>
  <c r="D14" i="2" l="1"/>
  <c r="C15" i="1"/>
  <c r="C14" i="1"/>
  <c r="C44" i="1" l="1"/>
  <c r="D20" i="2"/>
  <c r="B37" i="3" l="1"/>
  <c r="D13" i="2"/>
  <c r="Q2" i="5" l="1"/>
  <c r="D28" i="2" l="1"/>
  <c r="D27" i="2"/>
  <c r="D26" i="2"/>
  <c r="D24" i="2"/>
  <c r="D23" i="2"/>
  <c r="D18" i="2"/>
  <c r="D19" i="2"/>
  <c r="C22" i="2" l="1"/>
  <c r="D25" i="2"/>
  <c r="D21" i="2"/>
  <c r="D15" i="2"/>
  <c r="D22" i="2" l="1"/>
  <c r="C38" i="2" s="1"/>
  <c r="C2" i="3" l="1"/>
  <c r="C2" i="1"/>
  <c r="C4" i="1" l="1"/>
  <c r="C3" i="3" s="1"/>
</calcChain>
</file>

<file path=xl/sharedStrings.xml><?xml version="1.0" encoding="utf-8"?>
<sst xmlns="http://schemas.openxmlformats.org/spreadsheetml/2006/main" count="220" uniqueCount="191">
  <si>
    <t>Rent arrears / HB overpayments</t>
  </si>
  <si>
    <t>Gas</t>
  </si>
  <si>
    <t>Electric</t>
  </si>
  <si>
    <t>Maintenance payments</t>
  </si>
  <si>
    <t>H/H  Contents Insurance</t>
  </si>
  <si>
    <t>Life insurance</t>
  </si>
  <si>
    <t>Furnishings, flooring etc</t>
  </si>
  <si>
    <t>Appliance purchase</t>
  </si>
  <si>
    <t>Baby (nappies etc)</t>
  </si>
  <si>
    <t>School meals / meals at work</t>
  </si>
  <si>
    <t>Prescriptions / Medicine</t>
  </si>
  <si>
    <t>Childcare costs</t>
  </si>
  <si>
    <t>Fuel and parking</t>
  </si>
  <si>
    <t>Car Finance / Loan Payments</t>
  </si>
  <si>
    <t>Car tax</t>
  </si>
  <si>
    <t>Car ins</t>
  </si>
  <si>
    <t>Car repairs and maintenance</t>
  </si>
  <si>
    <t>Breakdown cover</t>
  </si>
  <si>
    <t>Pets / pet food / pet insurance</t>
  </si>
  <si>
    <t>Smoking</t>
  </si>
  <si>
    <t>Alcohol</t>
  </si>
  <si>
    <t>Mobile phone</t>
  </si>
  <si>
    <t>Other sundry Costs</t>
  </si>
  <si>
    <t>Total</t>
  </si>
  <si>
    <t>Outgoing</t>
  </si>
  <si>
    <t>Pension (Private)</t>
  </si>
  <si>
    <t>Debts (total)</t>
  </si>
  <si>
    <t>Other Leisure activity costs (gym etc.)</t>
  </si>
  <si>
    <t>Sky/ Cable / broadband/Home Phone</t>
  </si>
  <si>
    <t>Income</t>
  </si>
  <si>
    <t>Amount (£)</t>
  </si>
  <si>
    <t>JSA</t>
  </si>
  <si>
    <t>Universal Credit</t>
  </si>
  <si>
    <t>ESA</t>
  </si>
  <si>
    <t>Income Support</t>
  </si>
  <si>
    <t>Child Benefit</t>
  </si>
  <si>
    <t>State Pension</t>
  </si>
  <si>
    <t>Private Pension</t>
  </si>
  <si>
    <t>Work Pension</t>
  </si>
  <si>
    <t>Child Tax Credits</t>
  </si>
  <si>
    <t>Working Tax Credits</t>
  </si>
  <si>
    <t>Pension Credit</t>
  </si>
  <si>
    <t>Housing Benefit Calculator</t>
  </si>
  <si>
    <t>PIP</t>
  </si>
  <si>
    <t>DLA</t>
  </si>
  <si>
    <t>Wages</t>
  </si>
  <si>
    <t>Child Maintenance</t>
  </si>
  <si>
    <t>Difference</t>
  </si>
  <si>
    <t>Employment situation</t>
  </si>
  <si>
    <t>NiNo</t>
  </si>
  <si>
    <t>Name</t>
  </si>
  <si>
    <t>Date of assessment</t>
  </si>
  <si>
    <t>Age</t>
  </si>
  <si>
    <t>Are they able to manage an online (via the internet) application (e.g. Job applications, HB claim, claim for Welfare benefits) without help?</t>
  </si>
  <si>
    <t>Have they ever been in arrears with rent or mortgage payments in the last 12 months?</t>
  </si>
  <si>
    <t>Do they have any loans or debts?</t>
  </si>
  <si>
    <t>Can you manage your finaces independently?</t>
  </si>
  <si>
    <t>Question</t>
  </si>
  <si>
    <t>Answer</t>
  </si>
  <si>
    <t>House Type</t>
  </si>
  <si>
    <t>UC Calculator</t>
  </si>
  <si>
    <t>Addesss of property</t>
  </si>
  <si>
    <t>Applicant no.</t>
  </si>
  <si>
    <t>Working</t>
  </si>
  <si>
    <t>Benefits</t>
  </si>
  <si>
    <t>Working and Benefits</t>
  </si>
  <si>
    <t>Yes</t>
  </si>
  <si>
    <t>No</t>
  </si>
  <si>
    <t>Is the applicant under 25?</t>
  </si>
  <si>
    <t>Triage Level</t>
  </si>
  <si>
    <t>Bank account?</t>
  </si>
  <si>
    <t>Email addess?</t>
  </si>
  <si>
    <t>Phone no?</t>
  </si>
  <si>
    <t>House type</t>
  </si>
  <si>
    <t>Council Tax</t>
  </si>
  <si>
    <t>TV Licence cost</t>
  </si>
  <si>
    <t>Triage RAG Rating</t>
  </si>
  <si>
    <t>Can the Customer Afford the Property?</t>
  </si>
  <si>
    <t>No Income</t>
  </si>
  <si>
    <t>Photo ID?</t>
  </si>
  <si>
    <t>Are they currently band 1 or 2 priority homeless?</t>
  </si>
  <si>
    <t>Need</t>
  </si>
  <si>
    <t>Groceries (for family)</t>
  </si>
  <si>
    <t>Travel / Transport (for family)</t>
  </si>
  <si>
    <t>Number of Adult Occupants</t>
  </si>
  <si>
    <t>Number of Child Occupants</t>
  </si>
  <si>
    <t>Clothes/School Uniform (for family)</t>
  </si>
  <si>
    <t>Housing Benefit</t>
  </si>
  <si>
    <t>Furniture pack</t>
  </si>
  <si>
    <t>Summary</t>
  </si>
  <si>
    <t>Support Worker Details</t>
  </si>
  <si>
    <t>Employer Details</t>
  </si>
  <si>
    <t>Health Details</t>
  </si>
  <si>
    <t>Other</t>
  </si>
  <si>
    <t>Head</t>
  </si>
  <si>
    <t>Partner</t>
  </si>
  <si>
    <t>Additional member 1</t>
  </si>
  <si>
    <t>Additional member 2</t>
  </si>
  <si>
    <t>Additional member 3</t>
  </si>
  <si>
    <t>Additional member 4</t>
  </si>
  <si>
    <t>Additional member 5</t>
  </si>
  <si>
    <t>Additional member 6</t>
  </si>
  <si>
    <t>Additional member 7</t>
  </si>
  <si>
    <t>Additional member 8</t>
  </si>
  <si>
    <t>Additional member 9</t>
  </si>
  <si>
    <t>Additional member 10</t>
  </si>
  <si>
    <t>Additional member 11</t>
  </si>
  <si>
    <t>Household Make up</t>
  </si>
  <si>
    <t>Demographic</t>
  </si>
  <si>
    <t>Adult Over 25</t>
  </si>
  <si>
    <t>Adult Under 25</t>
  </si>
  <si>
    <t>Child</t>
  </si>
  <si>
    <t>Baby</t>
  </si>
  <si>
    <t>Yes / No</t>
  </si>
  <si>
    <t>If yes please provide details</t>
  </si>
  <si>
    <t>Long-term illness</t>
  </si>
  <si>
    <t>Mobility problems</t>
  </si>
  <si>
    <t>Disabled person in household</t>
  </si>
  <si>
    <t>Claiming DLA / PIP or Attendance Allowance</t>
  </si>
  <si>
    <t>Visual impairment</t>
  </si>
  <si>
    <t>Hearing impairment</t>
  </si>
  <si>
    <t>Speech impairment</t>
  </si>
  <si>
    <t>Alcohol misuse</t>
  </si>
  <si>
    <t>Drug misuse</t>
  </si>
  <si>
    <t>Mental health problems</t>
  </si>
  <si>
    <t>Learning difficulties</t>
  </si>
  <si>
    <t>Literacy problems</t>
  </si>
  <si>
    <t>Numeracy problems</t>
  </si>
  <si>
    <t>Support already in place:</t>
  </si>
  <si>
    <t>Psychiatrist</t>
  </si>
  <si>
    <t>Occupational Therapist</t>
  </si>
  <si>
    <t>Appropriate adaptations in place</t>
  </si>
  <si>
    <t>Community Psychiatric Nurse</t>
  </si>
  <si>
    <t>Social Worker / Family Partner</t>
  </si>
  <si>
    <t>Counsellor</t>
  </si>
  <si>
    <t>Support worker / advocate</t>
  </si>
  <si>
    <t>Carer (friend / family)</t>
  </si>
  <si>
    <t xml:space="preserve">Does the tenant or any household member have a disability </t>
  </si>
  <si>
    <t>Type of tenancy</t>
  </si>
  <si>
    <t>Furniture pack for new tenant?</t>
  </si>
  <si>
    <t>Transfer with furniture pack?</t>
  </si>
  <si>
    <t xml:space="preserve">Are there any other relevant support services the tenant could be signposted to? </t>
  </si>
  <si>
    <t>Rent</t>
  </si>
  <si>
    <t>Refusal</t>
  </si>
  <si>
    <t>High</t>
  </si>
  <si>
    <t>Meduim</t>
  </si>
  <si>
    <t>Low</t>
  </si>
  <si>
    <t>Key</t>
  </si>
  <si>
    <t>Intro</t>
  </si>
  <si>
    <t>Secure</t>
  </si>
  <si>
    <t>TV licence (First or Other)</t>
  </si>
  <si>
    <t>Does the applicant:</t>
  </si>
  <si>
    <t>Have any former tenants arrears?</t>
  </si>
  <si>
    <t>Does the applicant need any assistance with life skills?</t>
  </si>
  <si>
    <t>CAB</t>
  </si>
  <si>
    <t>Food Bank</t>
  </si>
  <si>
    <t>DHP</t>
  </si>
  <si>
    <t>Gateway</t>
  </si>
  <si>
    <t>CMHT</t>
  </si>
  <si>
    <t>CLDT</t>
  </si>
  <si>
    <t>Five Lamps</t>
  </si>
  <si>
    <t>Credit Union</t>
  </si>
  <si>
    <t>Churches Against Poverty</t>
  </si>
  <si>
    <t>Saffa</t>
  </si>
  <si>
    <t>Bedsit</t>
  </si>
  <si>
    <t>1 bed flat</t>
  </si>
  <si>
    <t>2 bed flat</t>
  </si>
  <si>
    <t>3 bed flat</t>
  </si>
  <si>
    <t>1 bed house</t>
  </si>
  <si>
    <t>2 bed house</t>
  </si>
  <si>
    <t>3 bed house</t>
  </si>
  <si>
    <t>1 bed bungalow</t>
  </si>
  <si>
    <t>2 bed bungalow</t>
  </si>
  <si>
    <t>Water</t>
  </si>
  <si>
    <t>Council Tax Benefit</t>
  </si>
  <si>
    <t>4 bed house</t>
  </si>
  <si>
    <t>1 bed flat (elec only)</t>
  </si>
  <si>
    <t>Does applicant have 3 months’ payslips if working?</t>
  </si>
  <si>
    <t>Bank account with direct debit facility?</t>
  </si>
  <si>
    <t>Name of bank or building society</t>
  </si>
  <si>
    <t>Do you require any support with your tenancy? If yes please provide details below</t>
  </si>
  <si>
    <t>Do you have an existing support worker?  If yes please provide details below</t>
  </si>
  <si>
    <t>Additional Info</t>
  </si>
  <si>
    <t>Check</t>
  </si>
  <si>
    <t>Carers Allowance</t>
  </si>
  <si>
    <t>Other Income</t>
  </si>
  <si>
    <t>Retired</t>
  </si>
  <si>
    <t>Is this a transfer?</t>
  </si>
  <si>
    <t>Is the rent account clear?</t>
  </si>
  <si>
    <t>Has a trial calculation been done?</t>
  </si>
  <si>
    <t>Transfer/from: 
Type of Income: 
Payment arrangement: 
Benefits Advice given:
UC Payment date:
Furniture pack:
Support: 
Any other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</si>
</sst>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theme="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</cellStyleXfs>
  <cellXfs count="114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Border="1" applyAlignment="1">
      <alignment wrapText="1"/>
    </xf>
    <xf numFmtId="2" fontId="0" fillId="0" borderId="0" xfId="0" applyNumberFormat="1"/>
    <xf numFmtId="0" fontId="0" fillId="6" borderId="0" xfId="0" applyFill="1" applyBorder="1" applyAlignment="1">
      <alignment wrapText="1"/>
    </xf>
    <xf numFmtId="0" fontId="3" fillId="6" borderId="0" xfId="0" applyFont="1" applyFill="1" applyBorder="1" applyAlignment="1">
      <alignment wrapText="1"/>
    </xf>
    <xf numFmtId="0" fontId="1" fillId="6" borderId="0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8" fillId="7" borderId="0" xfId="0" applyFont="1" applyFill="1" applyBorder="1" applyAlignment="1">
      <alignment wrapText="1"/>
    </xf>
    <xf numFmtId="0" fontId="8" fillId="7" borderId="11" xfId="0" applyFont="1" applyFill="1" applyBorder="1" applyAlignment="1">
      <alignment wrapText="1"/>
    </xf>
    <xf numFmtId="0" fontId="0" fillId="8" borderId="28" xfId="0" applyFill="1" applyBorder="1" applyAlignment="1">
      <alignment wrapText="1"/>
    </xf>
    <xf numFmtId="0" fontId="0" fillId="8" borderId="23" xfId="0" applyFill="1" applyBorder="1" applyAlignment="1">
      <alignment wrapText="1"/>
    </xf>
    <xf numFmtId="0" fontId="0" fillId="8" borderId="25" xfId="0" applyFill="1" applyBorder="1" applyAlignment="1">
      <alignment wrapText="1"/>
    </xf>
    <xf numFmtId="0" fontId="0" fillId="8" borderId="21" xfId="0" applyFill="1" applyBorder="1" applyAlignment="1">
      <alignment wrapText="1"/>
    </xf>
    <xf numFmtId="0" fontId="3" fillId="8" borderId="23" xfId="0" applyFont="1" applyFill="1" applyBorder="1" applyAlignment="1">
      <alignment wrapText="1"/>
    </xf>
    <xf numFmtId="0" fontId="3" fillId="8" borderId="25" xfId="0" applyFont="1" applyFill="1" applyBorder="1" applyAlignment="1">
      <alignment wrapText="1"/>
    </xf>
    <xf numFmtId="0" fontId="0" fillId="8" borderId="28" xfId="0" applyFill="1" applyBorder="1" applyAlignment="1" applyProtection="1">
      <alignment wrapText="1"/>
      <protection locked="0"/>
    </xf>
    <xf numFmtId="0" fontId="0" fillId="8" borderId="23" xfId="0" applyFill="1" applyBorder="1" applyAlignment="1" applyProtection="1">
      <alignment wrapText="1"/>
      <protection locked="0"/>
    </xf>
    <xf numFmtId="0" fontId="0" fillId="8" borderId="25" xfId="0" applyFill="1" applyBorder="1" applyAlignment="1" applyProtection="1">
      <alignment wrapText="1"/>
      <protection locked="0"/>
    </xf>
    <xf numFmtId="0" fontId="0" fillId="6" borderId="0" xfId="0" applyFill="1" applyAlignment="1">
      <alignment wrapText="1"/>
    </xf>
    <xf numFmtId="0" fontId="0" fillId="0" borderId="0" xfId="0" applyAlignment="1">
      <alignment wrapText="1"/>
    </xf>
    <xf numFmtId="0" fontId="1" fillId="8" borderId="21" xfId="0" applyFont="1" applyFill="1" applyBorder="1" applyAlignment="1">
      <alignment wrapText="1"/>
    </xf>
    <xf numFmtId="0" fontId="6" fillId="8" borderId="22" xfId="0" applyFont="1" applyFill="1" applyBorder="1" applyAlignment="1">
      <alignment wrapText="1"/>
    </xf>
    <xf numFmtId="0" fontId="1" fillId="8" borderId="25" xfId="0" applyFont="1" applyFill="1" applyBorder="1" applyAlignment="1">
      <alignment wrapText="1"/>
    </xf>
    <xf numFmtId="0" fontId="0" fillId="0" borderId="26" xfId="0" applyBorder="1" applyAlignment="1">
      <alignment wrapText="1"/>
    </xf>
    <xf numFmtId="0" fontId="0" fillId="9" borderId="22" xfId="0" applyFill="1" applyBorder="1" applyAlignment="1" applyProtection="1">
      <alignment wrapText="1"/>
      <protection locked="0"/>
    </xf>
    <xf numFmtId="0" fontId="0" fillId="9" borderId="24" xfId="0" applyFill="1" applyBorder="1" applyAlignment="1" applyProtection="1">
      <alignment wrapText="1"/>
      <protection locked="0"/>
    </xf>
    <xf numFmtId="0" fontId="0" fillId="9" borderId="26" xfId="0" applyFill="1" applyBorder="1" applyAlignment="1" applyProtection="1">
      <alignment wrapText="1"/>
      <protection locked="0"/>
    </xf>
    <xf numFmtId="0" fontId="8" fillId="7" borderId="0" xfId="0" applyFont="1" applyFill="1" applyAlignment="1">
      <alignment wrapText="1"/>
    </xf>
    <xf numFmtId="0" fontId="0" fillId="9" borderId="2" xfId="0" applyFill="1" applyBorder="1" applyAlignment="1">
      <alignment wrapText="1"/>
    </xf>
    <xf numFmtId="0" fontId="0" fillId="9" borderId="3" xfId="0" applyFill="1" applyBorder="1" applyAlignment="1">
      <alignment wrapText="1"/>
    </xf>
    <xf numFmtId="0" fontId="0" fillId="9" borderId="3" xfId="0" applyFill="1" applyBorder="1" applyAlignment="1" applyProtection="1">
      <alignment wrapText="1"/>
      <protection locked="0"/>
    </xf>
    <xf numFmtId="0" fontId="0" fillId="9" borderId="4" xfId="0" applyFill="1" applyBorder="1" applyAlignment="1">
      <alignment wrapText="1"/>
    </xf>
    <xf numFmtId="0" fontId="1" fillId="7" borderId="29" xfId="0" applyFont="1" applyFill="1" applyBorder="1" applyAlignment="1">
      <alignment wrapText="1"/>
    </xf>
    <xf numFmtId="0" fontId="0" fillId="9" borderId="27" xfId="0" applyFill="1" applyBorder="1" applyAlignment="1" applyProtection="1">
      <alignment wrapText="1"/>
      <protection locked="0"/>
    </xf>
    <xf numFmtId="0" fontId="4" fillId="0" borderId="0" xfId="0" applyFont="1" applyBorder="1" applyAlignment="1">
      <alignment wrapText="1"/>
    </xf>
    <xf numFmtId="0" fontId="0" fillId="6" borderId="0" xfId="0" applyFill="1" applyBorder="1" applyAlignment="1" applyProtection="1">
      <alignment wrapText="1"/>
      <protection locked="0"/>
    </xf>
    <xf numFmtId="0" fontId="7" fillId="8" borderId="29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0" fontId="10" fillId="7" borderId="21" xfId="0" applyFont="1" applyFill="1" applyBorder="1" applyAlignment="1">
      <alignment wrapText="1"/>
    </xf>
    <xf numFmtId="0" fontId="0" fillId="7" borderId="30" xfId="0" applyFill="1" applyBorder="1" applyAlignment="1">
      <alignment wrapText="1"/>
    </xf>
    <xf numFmtId="0" fontId="0" fillId="7" borderId="22" xfId="0" applyFill="1" applyBorder="1" applyAlignment="1">
      <alignment wrapText="1"/>
    </xf>
    <xf numFmtId="0" fontId="7" fillId="3" borderId="23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24" xfId="0" applyBorder="1" applyAlignment="1">
      <alignment wrapText="1"/>
    </xf>
    <xf numFmtId="0" fontId="7" fillId="4" borderId="23" xfId="0" applyFont="1" applyFill="1" applyBorder="1" applyAlignment="1">
      <alignment wrapText="1"/>
    </xf>
    <xf numFmtId="0" fontId="0" fillId="9" borderId="0" xfId="0" applyFill="1" applyAlignment="1">
      <alignment wrapText="1"/>
    </xf>
    <xf numFmtId="0" fontId="7" fillId="2" borderId="23" xfId="0" applyFont="1" applyFill="1" applyBorder="1" applyAlignment="1">
      <alignment wrapText="1"/>
    </xf>
    <xf numFmtId="0" fontId="7" fillId="5" borderId="25" xfId="0" applyFont="1" applyFill="1" applyBorder="1" applyAlignment="1">
      <alignment wrapText="1"/>
    </xf>
    <xf numFmtId="0" fontId="0" fillId="8" borderId="31" xfId="0" applyFill="1" applyBorder="1" applyAlignment="1">
      <alignment wrapText="1"/>
    </xf>
    <xf numFmtId="0" fontId="8" fillId="7" borderId="33" xfId="0" applyFont="1" applyFill="1" applyBorder="1" applyAlignment="1">
      <alignment wrapText="1"/>
    </xf>
    <xf numFmtId="0" fontId="8" fillId="7" borderId="29" xfId="0" applyFont="1" applyFill="1" applyBorder="1" applyAlignment="1">
      <alignment wrapText="1"/>
    </xf>
    <xf numFmtId="0" fontId="0" fillId="9" borderId="32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wrapText="1"/>
      <protection locked="0"/>
    </xf>
    <xf numFmtId="0" fontId="0" fillId="9" borderId="31" xfId="0" applyFill="1" applyBorder="1" applyAlignment="1" applyProtection="1">
      <alignment wrapText="1"/>
      <protection locked="0"/>
    </xf>
    <xf numFmtId="0" fontId="0" fillId="6" borderId="0" xfId="0" applyFont="1" applyFill="1" applyBorder="1" applyAlignment="1">
      <alignment wrapText="1"/>
    </xf>
    <xf numFmtId="164" fontId="0" fillId="6" borderId="0" xfId="0" applyNumberFormat="1" applyFill="1" applyAlignment="1">
      <alignment wrapText="1"/>
    </xf>
    <xf numFmtId="0" fontId="1" fillId="7" borderId="21" xfId="0" applyFont="1" applyFill="1" applyBorder="1" applyAlignment="1">
      <alignment wrapText="1"/>
    </xf>
    <xf numFmtId="164" fontId="1" fillId="10" borderId="22" xfId="0" applyNumberFormat="1" applyFont="1" applyFill="1" applyBorder="1" applyAlignment="1">
      <alignment wrapText="1"/>
    </xf>
    <xf numFmtId="0" fontId="1" fillId="7" borderId="23" xfId="0" applyFont="1" applyFill="1" applyBorder="1" applyAlignment="1">
      <alignment wrapText="1"/>
    </xf>
    <xf numFmtId="164" fontId="1" fillId="10" borderId="24" xfId="0" applyNumberFormat="1" applyFont="1" applyFill="1" applyBorder="1" applyAlignment="1">
      <alignment wrapText="1"/>
    </xf>
    <xf numFmtId="0" fontId="1" fillId="7" borderId="25" xfId="0" applyFont="1" applyFill="1" applyBorder="1" applyAlignment="1">
      <alignment wrapText="1"/>
    </xf>
    <xf numFmtId="164" fontId="1" fillId="0" borderId="26" xfId="0" applyNumberFormat="1" applyFont="1" applyBorder="1" applyAlignment="1">
      <alignment wrapText="1"/>
    </xf>
    <xf numFmtId="164" fontId="1" fillId="6" borderId="0" xfId="0" applyNumberFormat="1" applyFont="1" applyFill="1" applyAlignment="1">
      <alignment wrapText="1"/>
    </xf>
    <xf numFmtId="0" fontId="1" fillId="8" borderId="11" xfId="0" applyFont="1" applyFill="1" applyBorder="1" applyAlignment="1">
      <alignment wrapText="1"/>
    </xf>
    <xf numFmtId="0" fontId="0" fillId="9" borderId="29" xfId="0" applyFill="1" applyBorder="1" applyAlignment="1" applyProtection="1">
      <alignment wrapText="1"/>
      <protection locked="0"/>
    </xf>
    <xf numFmtId="164" fontId="1" fillId="7" borderId="29" xfId="0" applyNumberFormat="1" applyFont="1" applyFill="1" applyBorder="1" applyAlignment="1">
      <alignment wrapText="1"/>
    </xf>
    <xf numFmtId="0" fontId="0" fillId="8" borderId="28" xfId="0" applyFont="1" applyFill="1" applyBorder="1" applyAlignment="1">
      <alignment wrapText="1"/>
    </xf>
    <xf numFmtId="164" fontId="0" fillId="9" borderId="27" xfId="0" applyNumberFormat="1" applyFill="1" applyBorder="1" applyAlignment="1" applyProtection="1">
      <alignment wrapText="1"/>
      <protection locked="0"/>
    </xf>
    <xf numFmtId="0" fontId="0" fillId="8" borderId="23" xfId="0" applyFont="1" applyFill="1" applyBorder="1" applyAlignment="1">
      <alignment wrapText="1"/>
    </xf>
    <xf numFmtId="164" fontId="0" fillId="9" borderId="24" xfId="0" applyNumberFormat="1" applyFill="1" applyBorder="1" applyAlignment="1" applyProtection="1">
      <alignment wrapText="1"/>
      <protection locked="0"/>
    </xf>
    <xf numFmtId="0" fontId="0" fillId="8" borderId="34" xfId="0" applyFont="1" applyFill="1" applyBorder="1" applyAlignment="1">
      <alignment wrapText="1"/>
    </xf>
    <xf numFmtId="164" fontId="0" fillId="9" borderId="35" xfId="0" applyNumberFormat="1" applyFill="1" applyBorder="1" applyAlignment="1" applyProtection="1">
      <alignment wrapText="1"/>
      <protection locked="0"/>
    </xf>
    <xf numFmtId="164" fontId="1" fillId="8" borderId="29" xfId="0" applyNumberFormat="1" applyFont="1" applyFill="1" applyBorder="1" applyAlignment="1">
      <alignment wrapText="1"/>
    </xf>
    <xf numFmtId="0" fontId="0" fillId="8" borderId="21" xfId="0" applyFont="1" applyFill="1" applyBorder="1" applyAlignment="1">
      <alignment wrapText="1"/>
    </xf>
    <xf numFmtId="164" fontId="1" fillId="9" borderId="22" xfId="0" applyNumberFormat="1" applyFont="1" applyFill="1" applyBorder="1" applyAlignment="1" applyProtection="1">
      <alignment wrapText="1"/>
      <protection locked="0"/>
    </xf>
    <xf numFmtId="0" fontId="5" fillId="0" borderId="0" xfId="2" applyAlignment="1" applyProtection="1">
      <alignment wrapText="1"/>
      <protection locked="0"/>
    </xf>
    <xf numFmtId="0" fontId="0" fillId="8" borderId="1" xfId="0" applyFont="1" applyFill="1" applyBorder="1" applyAlignment="1">
      <alignment wrapText="1"/>
    </xf>
    <xf numFmtId="164" fontId="0" fillId="9" borderId="1" xfId="0" applyNumberFormat="1" applyFill="1" applyBorder="1" applyAlignment="1" applyProtection="1">
      <alignment wrapText="1"/>
      <protection locked="0"/>
    </xf>
    <xf numFmtId="0" fontId="0" fillId="8" borderId="38" xfId="0" applyFont="1" applyFill="1" applyBorder="1" applyAlignment="1">
      <alignment wrapText="1"/>
    </xf>
    <xf numFmtId="164" fontId="0" fillId="9" borderId="39" xfId="0" applyNumberFormat="1" applyFill="1" applyBorder="1" applyAlignment="1" applyProtection="1">
      <alignment wrapText="1"/>
      <protection locked="0"/>
    </xf>
    <xf numFmtId="0" fontId="5" fillId="0" borderId="0" xfId="2" applyAlignment="1" applyProtection="1">
      <alignment wrapText="1"/>
    </xf>
    <xf numFmtId="0" fontId="0" fillId="0" borderId="0" xfId="0" applyFont="1" applyBorder="1" applyAlignment="1">
      <alignment wrapText="1"/>
    </xf>
    <xf numFmtId="164" fontId="0" fillId="0" borderId="0" xfId="0" applyNumberFormat="1" applyAlignment="1">
      <alignment wrapText="1"/>
    </xf>
    <xf numFmtId="10" fontId="0" fillId="6" borderId="37" xfId="3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wrapText="1"/>
    </xf>
    <xf numFmtId="0" fontId="1" fillId="7" borderId="12" xfId="0" applyFont="1" applyFill="1" applyBorder="1" applyAlignment="1">
      <alignment wrapText="1"/>
    </xf>
    <xf numFmtId="0" fontId="0" fillId="8" borderId="16" xfId="0" applyFill="1" applyBorder="1" applyAlignment="1">
      <alignment wrapText="1"/>
    </xf>
    <xf numFmtId="0" fontId="0" fillId="9" borderId="15" xfId="0" applyFill="1" applyBorder="1" applyAlignment="1" applyProtection="1">
      <alignment wrapText="1"/>
      <protection locked="0"/>
    </xf>
    <xf numFmtId="0" fontId="0" fillId="9" borderId="13" xfId="0" applyFill="1" applyBorder="1" applyAlignment="1" applyProtection="1">
      <alignment wrapText="1"/>
      <protection locked="0"/>
    </xf>
    <xf numFmtId="0" fontId="0" fillId="9" borderId="36" xfId="0" applyFill="1" applyBorder="1" applyAlignment="1" applyProtection="1">
      <alignment wrapText="1"/>
      <protection locked="0"/>
    </xf>
    <xf numFmtId="0" fontId="1" fillId="7" borderId="10" xfId="0" applyFont="1" applyFill="1" applyBorder="1" applyAlignment="1">
      <alignment wrapText="1"/>
    </xf>
    <xf numFmtId="0" fontId="1" fillId="7" borderId="14" xfId="0" applyFont="1" applyFill="1" applyBorder="1" applyAlignment="1">
      <alignment wrapText="1"/>
    </xf>
    <xf numFmtId="0" fontId="0" fillId="8" borderId="17" xfId="0" applyFill="1" applyBorder="1" applyAlignment="1">
      <alignment wrapText="1"/>
    </xf>
    <xf numFmtId="0" fontId="0" fillId="9" borderId="18" xfId="0" applyFill="1" applyBorder="1" applyAlignment="1" applyProtection="1">
      <alignment wrapText="1"/>
      <protection locked="0"/>
    </xf>
    <xf numFmtId="0" fontId="0" fillId="8" borderId="19" xfId="0" applyFill="1" applyBorder="1" applyAlignment="1">
      <alignment wrapText="1"/>
    </xf>
    <xf numFmtId="0" fontId="0" fillId="8" borderId="20" xfId="0" applyFill="1" applyBorder="1" applyAlignment="1">
      <alignment wrapText="1"/>
    </xf>
    <xf numFmtId="0" fontId="0" fillId="9" borderId="14" xfId="0" applyFill="1" applyBorder="1" applyAlignment="1" applyProtection="1">
      <alignment wrapText="1"/>
      <protection locked="0"/>
    </xf>
    <xf numFmtId="0" fontId="1" fillId="7" borderId="22" xfId="0" applyFont="1" applyFill="1" applyBorder="1" applyAlignment="1">
      <alignment wrapText="1"/>
    </xf>
    <xf numFmtId="0" fontId="0" fillId="9" borderId="41" xfId="0" applyFill="1" applyBorder="1" applyAlignment="1" applyProtection="1">
      <alignment wrapText="1"/>
      <protection locked="0"/>
    </xf>
    <xf numFmtId="0" fontId="0" fillId="9" borderId="40" xfId="0" applyFill="1" applyBorder="1" applyAlignment="1" applyProtection="1">
      <alignment wrapText="1"/>
      <protection locked="0"/>
    </xf>
    <xf numFmtId="0" fontId="0" fillId="9" borderId="42" xfId="0" applyFill="1" applyBorder="1" applyAlignment="1" applyProtection="1">
      <alignment wrapText="1"/>
      <protection locked="0"/>
    </xf>
    <xf numFmtId="0" fontId="0" fillId="9" borderId="43" xfId="0" applyFill="1" applyBorder="1" applyAlignment="1" applyProtection="1">
      <alignment wrapText="1"/>
      <protection locked="0"/>
    </xf>
    <xf numFmtId="0" fontId="0" fillId="9" borderId="1" xfId="0" applyFill="1" applyBorder="1" applyAlignment="1" applyProtection="1">
      <alignment horizontal="center" wrapText="1"/>
      <protection locked="0"/>
    </xf>
    <xf numFmtId="0" fontId="0" fillId="9" borderId="2" xfId="0" applyFill="1" applyBorder="1" applyAlignment="1" applyProtection="1">
      <alignment horizontal="left" vertical="top" wrapText="1"/>
      <protection locked="0"/>
    </xf>
    <xf numFmtId="0" fontId="0" fillId="9" borderId="3" xfId="0" applyFill="1" applyBorder="1" applyAlignment="1" applyProtection="1">
      <alignment horizontal="left" vertical="top" wrapText="1"/>
      <protection locked="0"/>
    </xf>
    <xf numFmtId="0" fontId="0" fillId="9" borderId="4" xfId="0" applyFill="1" applyBorder="1" applyAlignment="1" applyProtection="1">
      <alignment horizontal="left" vertical="top" wrapText="1"/>
      <protection locked="0"/>
    </xf>
    <xf numFmtId="0" fontId="0" fillId="9" borderId="5" xfId="0" applyFill="1" applyBorder="1" applyAlignment="1" applyProtection="1">
      <alignment horizontal="left" vertical="top" wrapText="1"/>
      <protection locked="0"/>
    </xf>
    <xf numFmtId="0" fontId="0" fillId="9" borderId="0" xfId="0" applyFill="1" applyBorder="1" applyAlignment="1" applyProtection="1">
      <alignment horizontal="left" vertical="top" wrapText="1"/>
      <protection locked="0"/>
    </xf>
    <xf numFmtId="0" fontId="0" fillId="9" borderId="6" xfId="0" applyFill="1" applyBorder="1" applyAlignment="1" applyProtection="1">
      <alignment horizontal="left" vertical="top" wrapText="1"/>
      <protection locked="0"/>
    </xf>
    <xf numFmtId="0" fontId="0" fillId="9" borderId="7" xfId="0" applyFill="1" applyBorder="1" applyAlignment="1" applyProtection="1">
      <alignment horizontal="left" vertical="top" wrapText="1"/>
      <protection locked="0"/>
    </xf>
    <xf numFmtId="0" fontId="0" fillId="9" borderId="8" xfId="0" applyFill="1" applyBorder="1" applyAlignment="1" applyProtection="1">
      <alignment horizontal="left" vertical="top" wrapText="1"/>
      <protection locked="0"/>
    </xf>
    <xf numFmtId="0" fontId="0" fillId="9" borderId="9" xfId="0" applyFill="1" applyBorder="1" applyAlignment="1" applyProtection="1">
      <alignment horizontal="left" vertical="top" wrapText="1"/>
      <protection locked="0"/>
    </xf>
  </cellXfs>
  <cellStyles count="4">
    <cellStyle name="Excel Built-in Normal" xfId="1" xr:uid="{00000000-0005-0000-0000-000000000000}"/>
    <cellStyle name="Hyperlink" xfId="2" builtinId="8"/>
    <cellStyle name="Normal" xfId="0" builtinId="0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</xdr:row>
          <xdr:rowOff>0</xdr:rowOff>
        </xdr:from>
        <xdr:to>
          <xdr:col>2</xdr:col>
          <xdr:colOff>638175</xdr:colOff>
          <xdr:row>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5</xdr:row>
          <xdr:rowOff>161925</xdr:rowOff>
        </xdr:from>
        <xdr:to>
          <xdr:col>2</xdr:col>
          <xdr:colOff>638175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6</xdr:row>
          <xdr:rowOff>171450</xdr:rowOff>
        </xdr:from>
        <xdr:to>
          <xdr:col>2</xdr:col>
          <xdr:colOff>638175</xdr:colOff>
          <xdr:row>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7</xdr:row>
          <xdr:rowOff>171450</xdr:rowOff>
        </xdr:from>
        <xdr:to>
          <xdr:col>2</xdr:col>
          <xdr:colOff>638175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8</xdr:row>
          <xdr:rowOff>171450</xdr:rowOff>
        </xdr:from>
        <xdr:to>
          <xdr:col>2</xdr:col>
          <xdr:colOff>638175</xdr:colOff>
          <xdr:row>10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3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9</xdr:row>
          <xdr:rowOff>171450</xdr:rowOff>
        </xdr:from>
        <xdr:to>
          <xdr:col>2</xdr:col>
          <xdr:colOff>638175</xdr:colOff>
          <xdr:row>11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3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10</xdr:row>
          <xdr:rowOff>171450</xdr:rowOff>
        </xdr:from>
        <xdr:to>
          <xdr:col>2</xdr:col>
          <xdr:colOff>638175</xdr:colOff>
          <xdr:row>12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3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171450</xdr:rowOff>
        </xdr:from>
        <xdr:to>
          <xdr:col>2</xdr:col>
          <xdr:colOff>638175</xdr:colOff>
          <xdr:row>13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3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12</xdr:row>
          <xdr:rowOff>171450</xdr:rowOff>
        </xdr:from>
        <xdr:to>
          <xdr:col>2</xdr:col>
          <xdr:colOff>638175</xdr:colOff>
          <xdr:row>14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3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13</xdr:row>
          <xdr:rowOff>171450</xdr:rowOff>
        </xdr:from>
        <xdr:to>
          <xdr:col>2</xdr:col>
          <xdr:colOff>638175</xdr:colOff>
          <xdr:row>15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3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14</xdr:row>
          <xdr:rowOff>171450</xdr:rowOff>
        </xdr:from>
        <xdr:to>
          <xdr:col>2</xdr:col>
          <xdr:colOff>638175</xdr:colOff>
          <xdr:row>16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3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15</xdr:row>
          <xdr:rowOff>171450</xdr:rowOff>
        </xdr:from>
        <xdr:to>
          <xdr:col>2</xdr:col>
          <xdr:colOff>638175</xdr:colOff>
          <xdr:row>17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3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16</xdr:row>
          <xdr:rowOff>171450</xdr:rowOff>
        </xdr:from>
        <xdr:to>
          <xdr:col>2</xdr:col>
          <xdr:colOff>647700</xdr:colOff>
          <xdr:row>18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3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28</xdr:row>
          <xdr:rowOff>171450</xdr:rowOff>
        </xdr:from>
        <xdr:to>
          <xdr:col>2</xdr:col>
          <xdr:colOff>647700</xdr:colOff>
          <xdr:row>30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3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29</xdr:row>
          <xdr:rowOff>171450</xdr:rowOff>
        </xdr:from>
        <xdr:to>
          <xdr:col>2</xdr:col>
          <xdr:colOff>647700</xdr:colOff>
          <xdr:row>31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3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30</xdr:row>
          <xdr:rowOff>171450</xdr:rowOff>
        </xdr:from>
        <xdr:to>
          <xdr:col>2</xdr:col>
          <xdr:colOff>647700</xdr:colOff>
          <xdr:row>32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3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31</xdr:row>
          <xdr:rowOff>171450</xdr:rowOff>
        </xdr:from>
        <xdr:to>
          <xdr:col>2</xdr:col>
          <xdr:colOff>647700</xdr:colOff>
          <xdr:row>33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3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32</xdr:row>
          <xdr:rowOff>171450</xdr:rowOff>
        </xdr:from>
        <xdr:to>
          <xdr:col>2</xdr:col>
          <xdr:colOff>647700</xdr:colOff>
          <xdr:row>34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3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33</xdr:row>
          <xdr:rowOff>171450</xdr:rowOff>
        </xdr:from>
        <xdr:to>
          <xdr:col>2</xdr:col>
          <xdr:colOff>647700</xdr:colOff>
          <xdr:row>35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3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34</xdr:row>
          <xdr:rowOff>171450</xdr:rowOff>
        </xdr:from>
        <xdr:to>
          <xdr:col>2</xdr:col>
          <xdr:colOff>647700</xdr:colOff>
          <xdr:row>36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3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35</xdr:row>
          <xdr:rowOff>171450</xdr:rowOff>
        </xdr:from>
        <xdr:to>
          <xdr:col>2</xdr:col>
          <xdr:colOff>647700</xdr:colOff>
          <xdr:row>37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3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36</xdr:row>
          <xdr:rowOff>171450</xdr:rowOff>
        </xdr:from>
        <xdr:to>
          <xdr:col>2</xdr:col>
          <xdr:colOff>647700</xdr:colOff>
          <xdr:row>38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3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37</xdr:row>
          <xdr:rowOff>171450</xdr:rowOff>
        </xdr:from>
        <xdr:to>
          <xdr:col>2</xdr:col>
          <xdr:colOff>647700</xdr:colOff>
          <xdr:row>39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3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orthtyneside.egovhub.net/org/production/apps/HBCalculatorPaged/launch.aspx" TargetMode="External"/><Relationship Id="rId1" Type="http://schemas.openxmlformats.org/officeDocument/2006/relationships/hyperlink" Target="https://www.entitledto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61"/>
  <sheetViews>
    <sheetView workbookViewId="0">
      <selection activeCell="G16" sqref="G16"/>
    </sheetView>
  </sheetViews>
  <sheetFormatPr defaultColWidth="9.140625" defaultRowHeight="15" x14ac:dyDescent="0.25"/>
  <cols>
    <col min="1" max="1" width="9.140625" style="21"/>
    <col min="2" max="2" width="74.7109375" style="3" customWidth="1"/>
    <col min="3" max="3" width="28.42578125" style="21" customWidth="1"/>
    <col min="4" max="4" width="9.140625" style="21" hidden="1" customWidth="1"/>
    <col min="5" max="8" width="9.140625" style="21"/>
    <col min="9" max="9" width="36.85546875" style="21" bestFit="1" customWidth="1"/>
    <col min="10" max="16384" width="9.140625" style="21"/>
  </cols>
  <sheetData>
    <row r="1" spans="1:9" ht="15.75" thickBot="1" x14ac:dyDescent="0.3">
      <c r="A1" s="20"/>
      <c r="B1" s="20"/>
      <c r="C1" s="20"/>
      <c r="D1" s="20"/>
      <c r="E1" s="20"/>
      <c r="F1" s="20"/>
    </row>
    <row r="2" spans="1:9" ht="15.75" thickBot="1" x14ac:dyDescent="0.3">
      <c r="A2" s="20"/>
      <c r="B2" s="8" t="s">
        <v>57</v>
      </c>
      <c r="C2" s="34" t="s">
        <v>58</v>
      </c>
      <c r="E2" s="20"/>
      <c r="F2" s="20"/>
    </row>
    <row r="3" spans="1:9" x14ac:dyDescent="0.25">
      <c r="A3" s="20"/>
      <c r="B3" s="11" t="s">
        <v>50</v>
      </c>
      <c r="C3" s="35"/>
      <c r="E3" s="20"/>
      <c r="F3" s="20"/>
    </row>
    <row r="4" spans="1:9" x14ac:dyDescent="0.25">
      <c r="A4" s="20"/>
      <c r="B4" s="12" t="s">
        <v>61</v>
      </c>
      <c r="C4" s="27"/>
      <c r="E4" s="20"/>
      <c r="F4" s="20"/>
      <c r="I4" s="3"/>
    </row>
    <row r="5" spans="1:9" x14ac:dyDescent="0.25">
      <c r="A5" s="20"/>
      <c r="B5" s="12" t="s">
        <v>62</v>
      </c>
      <c r="C5" s="27"/>
      <c r="E5" s="20"/>
      <c r="F5" s="20"/>
      <c r="I5" s="36"/>
    </row>
    <row r="6" spans="1:9" x14ac:dyDescent="0.25">
      <c r="A6" s="20"/>
      <c r="B6" s="12" t="s">
        <v>51</v>
      </c>
      <c r="C6" s="27"/>
      <c r="E6" s="20"/>
      <c r="F6" s="20"/>
      <c r="I6" s="36"/>
    </row>
    <row r="7" spans="1:9" x14ac:dyDescent="0.25">
      <c r="A7" s="20"/>
      <c r="B7" s="12" t="s">
        <v>49</v>
      </c>
      <c r="C7" s="27"/>
      <c r="E7" s="20"/>
      <c r="F7" s="20"/>
      <c r="I7" s="3"/>
    </row>
    <row r="8" spans="1:9" ht="15.75" thickBot="1" x14ac:dyDescent="0.3">
      <c r="A8" s="20"/>
      <c r="B8" s="13" t="s">
        <v>52</v>
      </c>
      <c r="C8" s="28"/>
      <c r="E8" s="20"/>
      <c r="F8" s="20"/>
      <c r="I8" s="3"/>
    </row>
    <row r="9" spans="1:9" x14ac:dyDescent="0.25">
      <c r="A9" s="20"/>
      <c r="B9" s="5"/>
      <c r="C9" s="20"/>
      <c r="E9" s="20"/>
      <c r="F9" s="20"/>
    </row>
    <row r="10" spans="1:9" ht="15.75" thickBot="1" x14ac:dyDescent="0.3">
      <c r="A10" s="20"/>
      <c r="B10" s="5"/>
      <c r="C10" s="20"/>
      <c r="E10" s="20"/>
      <c r="F10" s="20"/>
    </row>
    <row r="11" spans="1:9" x14ac:dyDescent="0.25">
      <c r="A11" s="20"/>
      <c r="B11" s="14" t="s">
        <v>84</v>
      </c>
      <c r="C11" s="26"/>
      <c r="E11" s="20"/>
      <c r="F11" s="20"/>
    </row>
    <row r="12" spans="1:9" x14ac:dyDescent="0.25">
      <c r="A12" s="20"/>
      <c r="B12" s="12" t="s">
        <v>85</v>
      </c>
      <c r="C12" s="27"/>
      <c r="E12" s="20"/>
      <c r="F12" s="20"/>
    </row>
    <row r="13" spans="1:9" x14ac:dyDescent="0.25">
      <c r="A13" s="20"/>
      <c r="B13" s="12" t="s">
        <v>48</v>
      </c>
      <c r="C13" s="27"/>
      <c r="D13" s="21" t="str">
        <f>IF(C13="Working",1,IF(C13="Working and Benefits",2,IF(C13="Benefits",3,IF(C13="No Income",100,""))))</f>
        <v/>
      </c>
      <c r="E13" s="20"/>
      <c r="F13" s="20"/>
    </row>
    <row r="14" spans="1:9" x14ac:dyDescent="0.25">
      <c r="A14" s="20"/>
      <c r="B14" s="12" t="s">
        <v>177</v>
      </c>
      <c r="C14" s="27"/>
      <c r="D14" s="21" t="str">
        <f>IF(C14="Yes",0,IF(C14="No",1,""))</f>
        <v/>
      </c>
      <c r="E14" s="20"/>
      <c r="F14" s="20"/>
    </row>
    <row r="15" spans="1:9" x14ac:dyDescent="0.25">
      <c r="A15" s="20"/>
      <c r="B15" s="12" t="s">
        <v>70</v>
      </c>
      <c r="C15" s="27"/>
      <c r="D15" s="21" t="str">
        <f>IF(C15="Yes",0,IF(C15="No",100,""))</f>
        <v/>
      </c>
      <c r="E15" s="20"/>
      <c r="F15" s="20"/>
    </row>
    <row r="16" spans="1:9" x14ac:dyDescent="0.25">
      <c r="A16" s="20"/>
      <c r="B16" s="12" t="s">
        <v>178</v>
      </c>
      <c r="C16" s="27"/>
      <c r="E16" s="20"/>
      <c r="F16" s="20"/>
    </row>
    <row r="17" spans="1:6" x14ac:dyDescent="0.25">
      <c r="A17" s="20"/>
      <c r="B17" s="12" t="s">
        <v>179</v>
      </c>
      <c r="C17" s="27"/>
      <c r="E17" s="20"/>
      <c r="F17" s="20"/>
    </row>
    <row r="18" spans="1:6" x14ac:dyDescent="0.25">
      <c r="A18" s="20"/>
      <c r="B18" s="12" t="s">
        <v>71</v>
      </c>
      <c r="C18" s="27"/>
      <c r="D18" s="21" t="str">
        <f t="shared" ref="D18:D19" si="0">IF(C18="Yes",0,IF(C18="No",100,""))</f>
        <v/>
      </c>
      <c r="E18" s="20"/>
      <c r="F18" s="20"/>
    </row>
    <row r="19" spans="1:6" x14ac:dyDescent="0.25">
      <c r="A19" s="20"/>
      <c r="B19" s="12" t="s">
        <v>79</v>
      </c>
      <c r="C19" s="27"/>
      <c r="D19" s="21" t="str">
        <f t="shared" si="0"/>
        <v/>
      </c>
      <c r="E19" s="20"/>
      <c r="F19" s="20"/>
    </row>
    <row r="20" spans="1:6" x14ac:dyDescent="0.25">
      <c r="A20" s="20"/>
      <c r="B20" s="12" t="s">
        <v>72</v>
      </c>
      <c r="C20" s="27"/>
      <c r="D20" s="21" t="str">
        <f>IF(C20="Yes",0,IF(C20="No",100,""))</f>
        <v/>
      </c>
      <c r="E20" s="20"/>
      <c r="F20" s="20"/>
    </row>
    <row r="21" spans="1:6" ht="30" x14ac:dyDescent="0.25">
      <c r="A21" s="20"/>
      <c r="B21" s="15" t="s">
        <v>53</v>
      </c>
      <c r="C21" s="27"/>
      <c r="D21" s="21" t="str">
        <f>IF(C21="Yes",0,IF(C21="No",1,""))</f>
        <v/>
      </c>
      <c r="E21" s="20"/>
      <c r="F21" s="20"/>
    </row>
    <row r="22" spans="1:6" x14ac:dyDescent="0.25">
      <c r="A22" s="20"/>
      <c r="B22" s="15" t="s">
        <v>68</v>
      </c>
      <c r="C22" s="27" t="str">
        <f>IF(C8&gt;1,IF(C8&lt;25,"Yes","No"),"")</f>
        <v/>
      </c>
      <c r="D22" s="21" t="str">
        <f>IF(C22="Yes",1,IF(C22="No",0,""))</f>
        <v/>
      </c>
      <c r="E22" s="20"/>
      <c r="F22" s="20"/>
    </row>
    <row r="23" spans="1:6" ht="30" x14ac:dyDescent="0.25">
      <c r="A23" s="20"/>
      <c r="B23" s="15" t="s">
        <v>54</v>
      </c>
      <c r="C23" s="27"/>
      <c r="D23" s="21" t="str">
        <f>IF(C23="Yes",1,IF(C23="No",0,""))</f>
        <v/>
      </c>
      <c r="E23" s="20"/>
      <c r="F23" s="20"/>
    </row>
    <row r="24" spans="1:6" x14ac:dyDescent="0.25">
      <c r="A24" s="20"/>
      <c r="B24" s="15" t="s">
        <v>55</v>
      </c>
      <c r="C24" s="27"/>
      <c r="D24" s="21" t="str">
        <f>IF(C24="Yes",1,IF(C24="No",0,""))</f>
        <v/>
      </c>
      <c r="E24" s="20"/>
      <c r="F24" s="20"/>
    </row>
    <row r="25" spans="1:6" x14ac:dyDescent="0.25">
      <c r="A25" s="20"/>
      <c r="B25" s="15" t="s">
        <v>56</v>
      </c>
      <c r="C25" s="27"/>
      <c r="D25" s="21" t="str">
        <f t="shared" ref="D25" si="1">IF(C25="Yes",0,IF(C25="No",1,""))</f>
        <v/>
      </c>
      <c r="E25" s="20"/>
      <c r="F25" s="20"/>
    </row>
    <row r="26" spans="1:6" x14ac:dyDescent="0.25">
      <c r="A26" s="20"/>
      <c r="B26" s="15" t="s">
        <v>80</v>
      </c>
      <c r="C26" s="27"/>
      <c r="D26" s="21" t="str">
        <f>IF(C26="Yes",1,IF(C26="No",0,""))</f>
        <v/>
      </c>
      <c r="E26" s="20"/>
      <c r="F26" s="20"/>
    </row>
    <row r="27" spans="1:6" ht="15" customHeight="1" x14ac:dyDescent="0.25">
      <c r="A27" s="20"/>
      <c r="B27" s="15" t="s">
        <v>180</v>
      </c>
      <c r="C27" s="27"/>
      <c r="D27" s="21" t="str">
        <f>IF(C27="Yes",1,IF(C27="No",0,""))</f>
        <v/>
      </c>
      <c r="E27" s="20"/>
      <c r="F27" s="20"/>
    </row>
    <row r="28" spans="1:6" ht="15.75" thickBot="1" x14ac:dyDescent="0.3">
      <c r="A28" s="20"/>
      <c r="B28" s="16" t="s">
        <v>181</v>
      </c>
      <c r="C28" s="28"/>
      <c r="D28" s="21" t="str">
        <f>IF(C28="Yes",1,IF(C28="No",0,IF(C28="Need",2,"")))</f>
        <v/>
      </c>
      <c r="E28" s="20"/>
      <c r="F28" s="20"/>
    </row>
    <row r="29" spans="1:6" x14ac:dyDescent="0.25">
      <c r="A29" s="20"/>
      <c r="B29" s="6"/>
      <c r="C29" s="37"/>
      <c r="E29" s="20"/>
      <c r="F29" s="20"/>
    </row>
    <row r="30" spans="1:6" x14ac:dyDescent="0.25">
      <c r="A30" s="20"/>
      <c r="B30" s="9" t="s">
        <v>182</v>
      </c>
      <c r="C30" s="20"/>
      <c r="E30" s="20"/>
      <c r="F30" s="20"/>
    </row>
    <row r="31" spans="1:6" x14ac:dyDescent="0.25">
      <c r="A31" s="20"/>
      <c r="B31" s="104" t="s">
        <v>190</v>
      </c>
      <c r="C31" s="104"/>
      <c r="E31" s="20"/>
      <c r="F31" s="20"/>
    </row>
    <row r="32" spans="1:6" x14ac:dyDescent="0.25">
      <c r="A32" s="20"/>
      <c r="B32" s="104"/>
      <c r="C32" s="104"/>
      <c r="E32" s="20"/>
      <c r="F32" s="20"/>
    </row>
    <row r="33" spans="1:8" x14ac:dyDescent="0.25">
      <c r="A33" s="20"/>
      <c r="B33" s="104"/>
      <c r="C33" s="104"/>
      <c r="E33" s="20"/>
      <c r="F33" s="20"/>
    </row>
    <row r="34" spans="1:8" x14ac:dyDescent="0.25">
      <c r="A34" s="20"/>
      <c r="B34" s="104"/>
      <c r="C34" s="104"/>
      <c r="E34" s="20"/>
      <c r="F34" s="20"/>
    </row>
    <row r="35" spans="1:8" x14ac:dyDescent="0.25">
      <c r="A35" s="20"/>
      <c r="B35" s="104"/>
      <c r="C35" s="104"/>
      <c r="E35" s="20"/>
      <c r="F35" s="20"/>
    </row>
    <row r="36" spans="1:8" x14ac:dyDescent="0.25">
      <c r="A36" s="20"/>
      <c r="B36" s="104"/>
      <c r="C36" s="104"/>
      <c r="E36" s="20"/>
      <c r="F36" s="20"/>
    </row>
    <row r="37" spans="1:8" ht="15.75" thickBot="1" x14ac:dyDescent="0.3">
      <c r="A37" s="20"/>
      <c r="B37" s="5"/>
      <c r="C37" s="20"/>
      <c r="E37" s="20"/>
      <c r="F37" s="20"/>
    </row>
    <row r="38" spans="1:8" ht="15.75" thickBot="1" x14ac:dyDescent="0.3">
      <c r="A38" s="20"/>
      <c r="B38" s="8" t="s">
        <v>69</v>
      </c>
      <c r="C38" s="38">
        <f>SUM(D13:D28)</f>
        <v>0</v>
      </c>
      <c r="E38" s="20"/>
      <c r="F38" s="20"/>
    </row>
    <row r="39" spans="1:8" ht="15.75" thickBot="1" x14ac:dyDescent="0.3">
      <c r="A39" s="20"/>
      <c r="B39" s="7"/>
      <c r="C39" s="39"/>
      <c r="E39" s="20"/>
      <c r="F39" s="20"/>
    </row>
    <row r="40" spans="1:8" x14ac:dyDescent="0.25">
      <c r="A40" s="20"/>
      <c r="B40" s="40" t="s">
        <v>147</v>
      </c>
      <c r="C40" s="41"/>
      <c r="D40" s="42"/>
      <c r="E40" s="20"/>
      <c r="F40" s="20"/>
    </row>
    <row r="41" spans="1:8" x14ac:dyDescent="0.25">
      <c r="A41" s="20"/>
      <c r="B41" s="43"/>
      <c r="C41" s="44" t="s">
        <v>143</v>
      </c>
      <c r="D41" s="45" t="s">
        <v>143</v>
      </c>
      <c r="E41" s="20"/>
      <c r="F41" s="20"/>
    </row>
    <row r="42" spans="1:8" x14ac:dyDescent="0.25">
      <c r="A42" s="20"/>
      <c r="B42" s="46"/>
      <c r="C42" s="44" t="s">
        <v>144</v>
      </c>
      <c r="D42" s="45" t="s">
        <v>144</v>
      </c>
      <c r="E42" s="20"/>
      <c r="F42" s="20"/>
      <c r="H42" s="47"/>
    </row>
    <row r="43" spans="1:8" x14ac:dyDescent="0.25">
      <c r="A43" s="20"/>
      <c r="B43" s="48"/>
      <c r="C43" s="44" t="s">
        <v>145</v>
      </c>
      <c r="D43" s="45" t="s">
        <v>145</v>
      </c>
      <c r="E43" s="20"/>
      <c r="F43" s="20"/>
    </row>
    <row r="44" spans="1:8" ht="15.75" thickBot="1" x14ac:dyDescent="0.3">
      <c r="A44" s="20"/>
      <c r="B44" s="49"/>
      <c r="C44" s="50" t="s">
        <v>146</v>
      </c>
      <c r="D44" s="25" t="s">
        <v>146</v>
      </c>
      <c r="E44" s="20"/>
      <c r="F44" s="20"/>
    </row>
    <row r="45" spans="1:8" x14ac:dyDescent="0.25">
      <c r="A45" s="20"/>
      <c r="B45" s="7"/>
      <c r="C45" s="39"/>
      <c r="E45" s="20"/>
      <c r="F45" s="20"/>
    </row>
    <row r="46" spans="1:8" ht="15.75" thickBot="1" x14ac:dyDescent="0.3">
      <c r="A46" s="20"/>
      <c r="B46" s="5"/>
      <c r="C46" s="20"/>
      <c r="E46" s="20"/>
      <c r="F46" s="20"/>
    </row>
    <row r="47" spans="1:8" ht="15.75" thickBot="1" x14ac:dyDescent="0.3">
      <c r="A47" s="20"/>
      <c r="B47" s="10" t="s">
        <v>107</v>
      </c>
      <c r="C47" s="51" t="s">
        <v>108</v>
      </c>
      <c r="D47" s="52" t="s">
        <v>52</v>
      </c>
      <c r="E47" s="52" t="s">
        <v>52</v>
      </c>
      <c r="F47" s="20"/>
    </row>
    <row r="48" spans="1:8" x14ac:dyDescent="0.25">
      <c r="A48" s="20"/>
      <c r="B48" s="17" t="s">
        <v>94</v>
      </c>
      <c r="C48" s="53"/>
      <c r="D48" s="35"/>
      <c r="E48" s="35"/>
      <c r="F48" s="20"/>
    </row>
    <row r="49" spans="1:6" x14ac:dyDescent="0.25">
      <c r="A49" s="20"/>
      <c r="B49" s="18" t="s">
        <v>95</v>
      </c>
      <c r="C49" s="54"/>
      <c r="D49" s="27"/>
      <c r="E49" s="27"/>
      <c r="F49" s="20"/>
    </row>
    <row r="50" spans="1:6" x14ac:dyDescent="0.25">
      <c r="A50" s="20"/>
      <c r="B50" s="18" t="s">
        <v>96</v>
      </c>
      <c r="C50" s="54"/>
      <c r="D50" s="27"/>
      <c r="E50" s="27"/>
      <c r="F50" s="20"/>
    </row>
    <row r="51" spans="1:6" x14ac:dyDescent="0.25">
      <c r="A51" s="20"/>
      <c r="B51" s="18" t="s">
        <v>97</v>
      </c>
      <c r="C51" s="54"/>
      <c r="D51" s="27"/>
      <c r="E51" s="27"/>
      <c r="F51" s="20"/>
    </row>
    <row r="52" spans="1:6" x14ac:dyDescent="0.25">
      <c r="A52" s="20"/>
      <c r="B52" s="18" t="s">
        <v>98</v>
      </c>
      <c r="C52" s="54"/>
      <c r="D52" s="27"/>
      <c r="E52" s="27"/>
      <c r="F52" s="20"/>
    </row>
    <row r="53" spans="1:6" x14ac:dyDescent="0.25">
      <c r="A53" s="20"/>
      <c r="B53" s="18" t="s">
        <v>99</v>
      </c>
      <c r="C53" s="54"/>
      <c r="D53" s="27"/>
      <c r="E53" s="27"/>
      <c r="F53" s="20"/>
    </row>
    <row r="54" spans="1:6" x14ac:dyDescent="0.25">
      <c r="A54" s="20"/>
      <c r="B54" s="18" t="s">
        <v>100</v>
      </c>
      <c r="C54" s="54"/>
      <c r="D54" s="27"/>
      <c r="E54" s="27"/>
      <c r="F54" s="20"/>
    </row>
    <row r="55" spans="1:6" x14ac:dyDescent="0.25">
      <c r="A55" s="20"/>
      <c r="B55" s="18" t="s">
        <v>101</v>
      </c>
      <c r="C55" s="54"/>
      <c r="D55" s="27"/>
      <c r="E55" s="27"/>
      <c r="F55" s="20"/>
    </row>
    <row r="56" spans="1:6" x14ac:dyDescent="0.25">
      <c r="A56" s="20"/>
      <c r="B56" s="18" t="s">
        <v>102</v>
      </c>
      <c r="C56" s="54"/>
      <c r="D56" s="27"/>
      <c r="E56" s="27"/>
      <c r="F56" s="20"/>
    </row>
    <row r="57" spans="1:6" x14ac:dyDescent="0.25">
      <c r="A57" s="20"/>
      <c r="B57" s="18" t="s">
        <v>103</v>
      </c>
      <c r="C57" s="54"/>
      <c r="D57" s="27"/>
      <c r="E57" s="27"/>
      <c r="F57" s="20"/>
    </row>
    <row r="58" spans="1:6" x14ac:dyDescent="0.25">
      <c r="A58" s="20"/>
      <c r="B58" s="18" t="s">
        <v>104</v>
      </c>
      <c r="C58" s="54"/>
      <c r="D58" s="27"/>
      <c r="E58" s="27"/>
      <c r="F58" s="20"/>
    </row>
    <row r="59" spans="1:6" x14ac:dyDescent="0.25">
      <c r="A59" s="20"/>
      <c r="B59" s="18" t="s">
        <v>105</v>
      </c>
      <c r="C59" s="54"/>
      <c r="D59" s="27"/>
      <c r="E59" s="27"/>
      <c r="F59" s="20"/>
    </row>
    <row r="60" spans="1:6" ht="15.75" thickBot="1" x14ac:dyDescent="0.3">
      <c r="A60" s="20"/>
      <c r="B60" s="19" t="s">
        <v>106</v>
      </c>
      <c r="C60" s="55"/>
      <c r="D60" s="28"/>
      <c r="E60" s="28"/>
      <c r="F60" s="20"/>
    </row>
    <row r="61" spans="1:6" x14ac:dyDescent="0.25">
      <c r="A61" s="20"/>
      <c r="B61" s="5"/>
      <c r="C61" s="20"/>
      <c r="E61" s="20"/>
      <c r="F61" s="20"/>
    </row>
  </sheetData>
  <sheetProtection password="CDA4" sheet="1" scenarios="1"/>
  <mergeCells count="1">
    <mergeCell ref="B31:C36"/>
  </mergeCells>
  <dataValidations count="4">
    <dataValidation type="list" allowBlank="1" showInputMessage="1" showErrorMessage="1" sqref="C13" xr:uid="{00000000-0002-0000-0000-000000000000}">
      <formula1>EMSIT</formula1>
    </dataValidation>
    <dataValidation type="list" allowBlank="1" showInputMessage="1" showErrorMessage="1" sqref="C23:C27 C14:C16 C18:C21" xr:uid="{00000000-0002-0000-0000-000001000000}">
      <formula1>YN</formula1>
    </dataValidation>
    <dataValidation type="list" allowBlank="1" showInputMessage="1" showErrorMessage="1" sqref="C28:C29" xr:uid="{00000000-0002-0000-0000-000002000000}">
      <formula1>Support</formula1>
    </dataValidation>
    <dataValidation type="list" allowBlank="1" showInputMessage="1" showErrorMessage="1" sqref="C48:C60" xr:uid="{00000000-0002-0000-0000-000003000000}">
      <formula1>Demographic</formula1>
    </dataValidation>
  </dataValidations>
  <pageMargins left="0.7" right="0.7" top="0.75" bottom="0.75" header="0.3" footer="0.3"/>
  <pageSetup paperSize="9" orientation="portrait" r:id="rId1"/>
  <ignoredErrors>
    <ignoredError sqref="D22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6EECFAA-13FC-4B30-9C77-E58168B1AE03}">
            <x14:iconSet iconSet="4TrafficLights" custom="1">
              <x14:cfvo type="percent">
                <xm:f>0</xm:f>
              </x14:cfvo>
              <x14:cfvo type="num">
                <xm:f>5</xm:f>
              </x14:cfvo>
              <x14:cfvo type="num">
                <xm:f>7</xm:f>
              </x14:cfvo>
              <x14:cfvo type="num">
                <xm:f>12</xm:f>
              </x14:cfvo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C38:C39 C45 B40:B44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67"/>
  <sheetViews>
    <sheetView tabSelected="1" zoomScaleNormal="100" workbookViewId="0">
      <selection activeCell="C6" sqref="C6"/>
    </sheetView>
  </sheetViews>
  <sheetFormatPr defaultColWidth="9.140625" defaultRowHeight="15" x14ac:dyDescent="0.25"/>
  <cols>
    <col min="1" max="1" width="9.140625" style="21"/>
    <col min="2" max="2" width="35.28515625" style="83" customWidth="1"/>
    <col min="3" max="3" width="21.85546875" style="84" bestFit="1" customWidth="1"/>
    <col min="4" max="16384" width="9.140625" style="21"/>
  </cols>
  <sheetData>
    <row r="1" spans="1:4" ht="15.75" thickBot="1" x14ac:dyDescent="0.3">
      <c r="A1" s="20"/>
      <c r="B1" s="56"/>
      <c r="C1" s="57"/>
      <c r="D1" s="20"/>
    </row>
    <row r="2" spans="1:4" x14ac:dyDescent="0.25">
      <c r="A2" s="20"/>
      <c r="B2" s="58" t="s">
        <v>24</v>
      </c>
      <c r="C2" s="59">
        <f>C44</f>
        <v>0</v>
      </c>
      <c r="D2" s="20"/>
    </row>
    <row r="3" spans="1:4" x14ac:dyDescent="0.25">
      <c r="A3" s="20"/>
      <c r="B3" s="60" t="s">
        <v>29</v>
      </c>
      <c r="C3" s="61">
        <f>C66</f>
        <v>0</v>
      </c>
      <c r="D3" s="20"/>
    </row>
    <row r="4" spans="1:4" ht="15.75" thickBot="1" x14ac:dyDescent="0.3">
      <c r="A4" s="20"/>
      <c r="B4" s="62" t="s">
        <v>47</v>
      </c>
      <c r="C4" s="63">
        <f>C3-C2</f>
        <v>0</v>
      </c>
      <c r="D4" s="20"/>
    </row>
    <row r="5" spans="1:4" ht="15.75" thickBot="1" x14ac:dyDescent="0.3">
      <c r="A5" s="20"/>
      <c r="B5" s="7"/>
      <c r="C5" s="64"/>
      <c r="D5" s="20"/>
    </row>
    <row r="6" spans="1:4" ht="15.75" thickBot="1" x14ac:dyDescent="0.3">
      <c r="A6" s="20"/>
      <c r="B6" s="65" t="s">
        <v>59</v>
      </c>
      <c r="C6" s="66"/>
      <c r="D6" s="20"/>
    </row>
    <row r="7" spans="1:4" ht="15.75" thickBot="1" x14ac:dyDescent="0.3">
      <c r="A7" s="20"/>
      <c r="B7" s="56"/>
      <c r="C7" s="57"/>
      <c r="D7" s="20"/>
    </row>
    <row r="8" spans="1:4" ht="15.75" thickBot="1" x14ac:dyDescent="0.3">
      <c r="A8" s="20"/>
      <c r="B8" s="8" t="s">
        <v>24</v>
      </c>
      <c r="C8" s="67" t="s">
        <v>30</v>
      </c>
      <c r="D8" s="20"/>
    </row>
    <row r="9" spans="1:4" x14ac:dyDescent="0.25">
      <c r="A9" s="20"/>
      <c r="B9" s="68" t="s">
        <v>142</v>
      </c>
      <c r="C9" s="69"/>
      <c r="D9" s="20"/>
    </row>
    <row r="10" spans="1:4" x14ac:dyDescent="0.25">
      <c r="A10" s="20"/>
      <c r="B10" s="70" t="s">
        <v>0</v>
      </c>
      <c r="C10" s="71"/>
      <c r="D10" s="20"/>
    </row>
    <row r="11" spans="1:4" x14ac:dyDescent="0.25">
      <c r="A11" s="20"/>
      <c r="B11" s="70" t="s">
        <v>173</v>
      </c>
      <c r="C11" s="71"/>
      <c r="D11" s="20"/>
    </row>
    <row r="12" spans="1:4" x14ac:dyDescent="0.25">
      <c r="A12" s="20"/>
      <c r="B12" s="70" t="s">
        <v>88</v>
      </c>
      <c r="C12" s="71"/>
      <c r="D12" s="20"/>
    </row>
    <row r="13" spans="1:4" x14ac:dyDescent="0.25">
      <c r="A13" s="20"/>
      <c r="B13" s="12" t="s">
        <v>74</v>
      </c>
      <c r="C13" s="71"/>
      <c r="D13" s="20"/>
    </row>
    <row r="14" spans="1:4" x14ac:dyDescent="0.25">
      <c r="A14" s="20"/>
      <c r="B14" s="70" t="s">
        <v>1</v>
      </c>
      <c r="C14" s="71">
        <f>IFERROR(INDEX(Validation!$H$1:$L$12,MATCH('Affordability Calculator'!$C$6,Validation!$H$1:$H$12,0),MATCH('Affordability Calculator'!B14,Validation!$H$1:$L$1,0)),0)</f>
        <v>0</v>
      </c>
      <c r="D14" s="20"/>
    </row>
    <row r="15" spans="1:4" x14ac:dyDescent="0.25">
      <c r="A15" s="20"/>
      <c r="B15" s="70" t="s">
        <v>2</v>
      </c>
      <c r="C15" s="71">
        <f>IFERROR(INDEX(Validation!$H$1:$L$12,MATCH('Affordability Calculator'!$C$6,Validation!$H$1:$H$12,0),MATCH('Affordability Calculator'!B15,Validation!$H$1:$L$1,0)),0)</f>
        <v>0</v>
      </c>
      <c r="D15" s="20"/>
    </row>
    <row r="16" spans="1:4" x14ac:dyDescent="0.25">
      <c r="A16" s="20"/>
      <c r="B16" s="70" t="s">
        <v>3</v>
      </c>
      <c r="C16" s="71"/>
      <c r="D16" s="20"/>
    </row>
    <row r="17" spans="1:4" x14ac:dyDescent="0.25">
      <c r="A17" s="20"/>
      <c r="B17" s="70" t="s">
        <v>4</v>
      </c>
      <c r="C17" s="71"/>
      <c r="D17" s="20"/>
    </row>
    <row r="18" spans="1:4" x14ac:dyDescent="0.25">
      <c r="A18" s="20"/>
      <c r="B18" s="70" t="s">
        <v>5</v>
      </c>
      <c r="C18" s="71"/>
      <c r="D18" s="20"/>
    </row>
    <row r="19" spans="1:4" x14ac:dyDescent="0.25">
      <c r="A19" s="20"/>
      <c r="B19" s="70" t="s">
        <v>150</v>
      </c>
      <c r="C19" s="71"/>
      <c r="D19" s="20"/>
    </row>
    <row r="20" spans="1:4" x14ac:dyDescent="0.25">
      <c r="A20" s="20"/>
      <c r="B20" s="70" t="s">
        <v>83</v>
      </c>
      <c r="C20" s="71"/>
      <c r="D20" s="20"/>
    </row>
    <row r="21" spans="1:4" x14ac:dyDescent="0.25">
      <c r="A21" s="20"/>
      <c r="B21" s="70" t="s">
        <v>6</v>
      </c>
      <c r="C21" s="71"/>
      <c r="D21" s="20"/>
    </row>
    <row r="22" spans="1:4" x14ac:dyDescent="0.25">
      <c r="A22" s="20"/>
      <c r="B22" s="70" t="s">
        <v>7</v>
      </c>
      <c r="C22" s="71"/>
      <c r="D22" s="20"/>
    </row>
    <row r="23" spans="1:4" x14ac:dyDescent="0.25">
      <c r="A23" s="20"/>
      <c r="B23" s="70" t="s">
        <v>82</v>
      </c>
      <c r="C23" s="71">
        <f>(Triage!C11*20)+(Triage!C12*10)</f>
        <v>0</v>
      </c>
      <c r="D23" s="20"/>
    </row>
    <row r="24" spans="1:4" x14ac:dyDescent="0.25">
      <c r="A24" s="20"/>
      <c r="B24" s="70" t="s">
        <v>8</v>
      </c>
      <c r="C24" s="71"/>
      <c r="D24" s="20"/>
    </row>
    <row r="25" spans="1:4" x14ac:dyDescent="0.25">
      <c r="A25" s="20"/>
      <c r="B25" s="70" t="s">
        <v>9</v>
      </c>
      <c r="C25" s="71"/>
      <c r="D25" s="20"/>
    </row>
    <row r="26" spans="1:4" x14ac:dyDescent="0.25">
      <c r="A26" s="20"/>
      <c r="B26" s="70" t="s">
        <v>86</v>
      </c>
      <c r="C26" s="71"/>
      <c r="D26" s="20"/>
    </row>
    <row r="27" spans="1:4" x14ac:dyDescent="0.25">
      <c r="A27" s="20"/>
      <c r="B27" s="70" t="s">
        <v>10</v>
      </c>
      <c r="C27" s="71"/>
      <c r="D27" s="20"/>
    </row>
    <row r="28" spans="1:4" x14ac:dyDescent="0.25">
      <c r="A28" s="20"/>
      <c r="B28" s="70" t="s">
        <v>11</v>
      </c>
      <c r="C28" s="71"/>
      <c r="D28" s="20"/>
    </row>
    <row r="29" spans="1:4" x14ac:dyDescent="0.25">
      <c r="A29" s="20"/>
      <c r="B29" s="70" t="s">
        <v>25</v>
      </c>
      <c r="C29" s="71"/>
      <c r="D29" s="20"/>
    </row>
    <row r="30" spans="1:4" x14ac:dyDescent="0.25">
      <c r="A30" s="20"/>
      <c r="B30" s="70" t="s">
        <v>12</v>
      </c>
      <c r="C30" s="71"/>
      <c r="D30" s="20"/>
    </row>
    <row r="31" spans="1:4" x14ac:dyDescent="0.25">
      <c r="A31" s="20"/>
      <c r="B31" s="70" t="s">
        <v>13</v>
      </c>
      <c r="C31" s="71"/>
      <c r="D31" s="20"/>
    </row>
    <row r="32" spans="1:4" x14ac:dyDescent="0.25">
      <c r="A32" s="20"/>
      <c r="B32" s="70" t="s">
        <v>14</v>
      </c>
      <c r="C32" s="71"/>
      <c r="D32" s="20"/>
    </row>
    <row r="33" spans="1:5" x14ac:dyDescent="0.25">
      <c r="A33" s="20"/>
      <c r="B33" s="70" t="s">
        <v>15</v>
      </c>
      <c r="C33" s="71"/>
      <c r="D33" s="20"/>
    </row>
    <row r="34" spans="1:5" x14ac:dyDescent="0.25">
      <c r="A34" s="20"/>
      <c r="B34" s="70" t="s">
        <v>16</v>
      </c>
      <c r="C34" s="71"/>
      <c r="D34" s="20"/>
    </row>
    <row r="35" spans="1:5" x14ac:dyDescent="0.25">
      <c r="A35" s="20"/>
      <c r="B35" s="70" t="s">
        <v>17</v>
      </c>
      <c r="C35" s="71"/>
      <c r="D35" s="20"/>
    </row>
    <row r="36" spans="1:5" x14ac:dyDescent="0.25">
      <c r="A36" s="20"/>
      <c r="B36" s="70" t="s">
        <v>26</v>
      </c>
      <c r="C36" s="71"/>
      <c r="D36" s="20"/>
    </row>
    <row r="37" spans="1:5" x14ac:dyDescent="0.25">
      <c r="A37" s="20"/>
      <c r="B37" s="70" t="s">
        <v>18</v>
      </c>
      <c r="C37" s="71"/>
      <c r="D37" s="20"/>
    </row>
    <row r="38" spans="1:5" x14ac:dyDescent="0.25">
      <c r="A38" s="20"/>
      <c r="B38" s="70" t="s">
        <v>28</v>
      </c>
      <c r="C38" s="71"/>
      <c r="D38" s="20"/>
    </row>
    <row r="39" spans="1:5" x14ac:dyDescent="0.25">
      <c r="A39" s="20"/>
      <c r="B39" s="70" t="s">
        <v>19</v>
      </c>
      <c r="C39" s="71"/>
      <c r="D39" s="20"/>
    </row>
    <row r="40" spans="1:5" x14ac:dyDescent="0.25">
      <c r="A40" s="20"/>
      <c r="B40" s="70" t="s">
        <v>20</v>
      </c>
      <c r="C40" s="71"/>
      <c r="D40" s="20"/>
    </row>
    <row r="41" spans="1:5" x14ac:dyDescent="0.25">
      <c r="A41" s="20"/>
      <c r="B41" s="70" t="s">
        <v>27</v>
      </c>
      <c r="C41" s="71"/>
      <c r="D41" s="20"/>
    </row>
    <row r="42" spans="1:5" x14ac:dyDescent="0.25">
      <c r="A42" s="20"/>
      <c r="B42" s="70" t="s">
        <v>21</v>
      </c>
      <c r="C42" s="71"/>
      <c r="D42" s="20"/>
    </row>
    <row r="43" spans="1:5" ht="15.75" thickBot="1" x14ac:dyDescent="0.3">
      <c r="A43" s="20"/>
      <c r="B43" s="72" t="s">
        <v>22</v>
      </c>
      <c r="C43" s="73"/>
      <c r="D43" s="20"/>
    </row>
    <row r="44" spans="1:5" ht="15.75" thickBot="1" x14ac:dyDescent="0.3">
      <c r="A44" s="20"/>
      <c r="B44" s="65" t="s">
        <v>23</v>
      </c>
      <c r="C44" s="74">
        <f>SUM(C9:C43)</f>
        <v>0</v>
      </c>
      <c r="D44" s="20"/>
    </row>
    <row r="45" spans="1:5" ht="15.75" thickBot="1" x14ac:dyDescent="0.3">
      <c r="A45" s="20"/>
      <c r="B45" s="56"/>
      <c r="C45" s="57"/>
      <c r="D45" s="20"/>
    </row>
    <row r="46" spans="1:5" ht="15.75" thickBot="1" x14ac:dyDescent="0.3">
      <c r="A46" s="20"/>
      <c r="B46" s="8" t="s">
        <v>29</v>
      </c>
      <c r="C46" s="67" t="s">
        <v>30</v>
      </c>
      <c r="D46" s="20"/>
    </row>
    <row r="47" spans="1:5" x14ac:dyDescent="0.25">
      <c r="A47" s="20"/>
      <c r="B47" s="75" t="s">
        <v>45</v>
      </c>
      <c r="C47" s="76"/>
      <c r="D47" s="20"/>
    </row>
    <row r="48" spans="1:5" ht="45" x14ac:dyDescent="0.25">
      <c r="A48" s="20"/>
      <c r="B48" s="70" t="s">
        <v>32</v>
      </c>
      <c r="C48" s="71"/>
      <c r="D48" s="20"/>
      <c r="E48" s="77" t="s">
        <v>60</v>
      </c>
    </row>
    <row r="49" spans="1:4" x14ac:dyDescent="0.25">
      <c r="A49" s="20"/>
      <c r="B49" s="70" t="s">
        <v>31</v>
      </c>
      <c r="C49" s="71"/>
      <c r="D49" s="20"/>
    </row>
    <row r="50" spans="1:4" x14ac:dyDescent="0.25">
      <c r="A50" s="20"/>
      <c r="B50" s="70" t="s">
        <v>33</v>
      </c>
      <c r="C50" s="71"/>
      <c r="D50" s="20"/>
    </row>
    <row r="51" spans="1:4" x14ac:dyDescent="0.25">
      <c r="A51" s="20"/>
      <c r="B51" s="70" t="s">
        <v>87</v>
      </c>
      <c r="C51" s="71"/>
      <c r="D51" s="20"/>
    </row>
    <row r="52" spans="1:4" x14ac:dyDescent="0.25">
      <c r="A52" s="20"/>
      <c r="B52" s="70" t="s">
        <v>174</v>
      </c>
      <c r="C52" s="71"/>
      <c r="D52" s="20"/>
    </row>
    <row r="53" spans="1:4" x14ac:dyDescent="0.25">
      <c r="A53" s="20"/>
      <c r="B53" s="70" t="s">
        <v>184</v>
      </c>
      <c r="C53" s="71"/>
      <c r="D53" s="20"/>
    </row>
    <row r="54" spans="1:4" x14ac:dyDescent="0.25">
      <c r="A54" s="20"/>
      <c r="B54" s="70" t="s">
        <v>34</v>
      </c>
      <c r="C54" s="71"/>
      <c r="D54" s="20"/>
    </row>
    <row r="55" spans="1:4" x14ac:dyDescent="0.25">
      <c r="A55" s="20"/>
      <c r="B55" s="70" t="s">
        <v>46</v>
      </c>
      <c r="C55" s="71"/>
      <c r="D55" s="20"/>
    </row>
    <row r="56" spans="1:4" x14ac:dyDescent="0.25">
      <c r="A56" s="20"/>
      <c r="B56" s="70" t="s">
        <v>39</v>
      </c>
      <c r="C56" s="71"/>
      <c r="D56" s="20"/>
    </row>
    <row r="57" spans="1:4" x14ac:dyDescent="0.25">
      <c r="A57" s="20"/>
      <c r="B57" s="70" t="s">
        <v>40</v>
      </c>
      <c r="C57" s="71"/>
      <c r="D57" s="20"/>
    </row>
    <row r="58" spans="1:4" x14ac:dyDescent="0.25">
      <c r="A58" s="20"/>
      <c r="B58" s="70" t="s">
        <v>36</v>
      </c>
      <c r="C58" s="71"/>
      <c r="D58" s="20"/>
    </row>
    <row r="59" spans="1:4" x14ac:dyDescent="0.25">
      <c r="A59" s="20"/>
      <c r="B59" s="70" t="s">
        <v>37</v>
      </c>
      <c r="C59" s="71"/>
      <c r="D59" s="20"/>
    </row>
    <row r="60" spans="1:4" x14ac:dyDescent="0.25">
      <c r="A60" s="20"/>
      <c r="B60" s="70" t="s">
        <v>38</v>
      </c>
      <c r="C60" s="71"/>
      <c r="D60" s="20"/>
    </row>
    <row r="61" spans="1:4" x14ac:dyDescent="0.25">
      <c r="A61" s="20"/>
      <c r="B61" s="70" t="s">
        <v>41</v>
      </c>
      <c r="C61" s="71"/>
      <c r="D61" s="20"/>
    </row>
    <row r="62" spans="1:4" x14ac:dyDescent="0.25">
      <c r="A62" s="20"/>
      <c r="B62" s="68" t="s">
        <v>44</v>
      </c>
      <c r="C62" s="69"/>
      <c r="D62" s="20"/>
    </row>
    <row r="63" spans="1:4" x14ac:dyDescent="0.25">
      <c r="A63" s="20"/>
      <c r="B63" s="70" t="s">
        <v>43</v>
      </c>
      <c r="C63" s="71"/>
      <c r="D63" s="20"/>
    </row>
    <row r="64" spans="1:4" x14ac:dyDescent="0.25">
      <c r="A64" s="20"/>
      <c r="B64" s="78" t="s">
        <v>35</v>
      </c>
      <c r="C64" s="79"/>
      <c r="D64" s="20"/>
    </row>
    <row r="65" spans="1:5" ht="15.75" thickBot="1" x14ac:dyDescent="0.3">
      <c r="A65" s="20"/>
      <c r="B65" s="80" t="s">
        <v>185</v>
      </c>
      <c r="C65" s="81"/>
      <c r="D65" s="20"/>
    </row>
    <row r="66" spans="1:5" ht="60.75" thickBot="1" x14ac:dyDescent="0.3">
      <c r="A66" s="20"/>
      <c r="B66" s="65" t="s">
        <v>23</v>
      </c>
      <c r="C66" s="74">
        <f>SUM(C47:C65)</f>
        <v>0</v>
      </c>
      <c r="D66" s="20"/>
      <c r="E66" s="77" t="s">
        <v>42</v>
      </c>
    </row>
    <row r="67" spans="1:5" x14ac:dyDescent="0.25">
      <c r="A67" s="20"/>
      <c r="B67" s="7"/>
      <c r="C67" s="64"/>
      <c r="D67" s="20"/>
      <c r="E67" s="82"/>
    </row>
  </sheetData>
  <sheetProtection password="CDA4" sheet="1" scenarios="1"/>
  <dataValidations count="3">
    <dataValidation type="list" allowBlank="1" showInputMessage="1" showErrorMessage="1" sqref="C6" xr:uid="{00000000-0002-0000-0100-000000000000}">
      <formula1>HSETYP</formula1>
    </dataValidation>
    <dataValidation type="list" allowBlank="1" showInputMessage="1" showErrorMessage="1" sqref="C19" xr:uid="{00000000-0002-0000-0100-000001000000}">
      <formula1>TVLI</formula1>
    </dataValidation>
    <dataValidation type="list" allowBlank="1" showInputMessage="1" showErrorMessage="1" sqref="C13" xr:uid="{00000000-0002-0000-0100-000002000000}">
      <formula1>CT</formula1>
    </dataValidation>
  </dataValidations>
  <hyperlinks>
    <hyperlink ref="E48" r:id="rId1" xr:uid="{00000000-0004-0000-0100-000000000000}"/>
    <hyperlink ref="E66" r:id="rId2" xr:uid="{00000000-0004-0000-0100-000001000000}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lessThan" id="{2959A219-D344-4F69-A0EC-DBDA6D1BC84E}">
            <xm:f>((Triage!$C$11*5)+(Triage!$C$12*2.5))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greaterThan" id="{DB397A69-EABD-4648-9F2A-607F4890C57D}">
            <xm:f>((Triage!$C$11*5)+(Triage!$C$12*2.5))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1"/>
  <sheetViews>
    <sheetView zoomScaleNormal="100" workbookViewId="0">
      <selection activeCell="L1" sqref="L1"/>
    </sheetView>
  </sheetViews>
  <sheetFormatPr defaultColWidth="9.140625" defaultRowHeight="15" x14ac:dyDescent="0.25"/>
  <cols>
    <col min="1" max="1" width="9.140625" style="21"/>
    <col min="2" max="2" width="47.85546875" style="21" bestFit="1" customWidth="1"/>
    <col min="3" max="3" width="8.7109375" style="21" customWidth="1"/>
    <col min="4" max="16384" width="9.140625" style="21"/>
  </cols>
  <sheetData>
    <row r="1" spans="1:11" ht="15.75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20"/>
      <c r="B2" s="22" t="s">
        <v>76</v>
      </c>
      <c r="C2" s="23">
        <f>Triage!C38</f>
        <v>0</v>
      </c>
      <c r="D2" s="20"/>
      <c r="E2" s="20"/>
      <c r="F2" s="20"/>
      <c r="G2" s="20"/>
      <c r="H2" s="20"/>
      <c r="I2" s="20"/>
      <c r="J2" s="20"/>
      <c r="K2" s="20"/>
    </row>
    <row r="3" spans="1:11" ht="15.75" thickBot="1" x14ac:dyDescent="0.3">
      <c r="A3" s="20"/>
      <c r="B3" s="24" t="s">
        <v>77</v>
      </c>
      <c r="C3" s="25" t="str">
        <f>IFERROR(IF('Affordability Calculator'!C4&gt;7.49,"Yes","No"),"")</f>
        <v>No</v>
      </c>
      <c r="D3" s="20"/>
      <c r="E3" s="20"/>
      <c r="F3" s="20"/>
      <c r="G3" s="20"/>
      <c r="H3" s="20"/>
      <c r="I3" s="20"/>
      <c r="J3" s="20"/>
      <c r="K3" s="20"/>
    </row>
    <row r="4" spans="1:11" ht="15.75" thickBot="1" x14ac:dyDescent="0.3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 s="20"/>
      <c r="B5" s="14" t="s">
        <v>138</v>
      </c>
      <c r="C5" s="26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 s="20"/>
      <c r="B6" s="12" t="s">
        <v>139</v>
      </c>
      <c r="C6" s="27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 s="20"/>
      <c r="B7" s="12" t="s">
        <v>140</v>
      </c>
      <c r="C7" s="27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 s="20"/>
      <c r="B8" s="12" t="s">
        <v>189</v>
      </c>
      <c r="C8" s="27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 s="20"/>
      <c r="B9" s="12" t="s">
        <v>187</v>
      </c>
      <c r="C9" s="27"/>
      <c r="D9" s="20"/>
      <c r="E9" s="20"/>
      <c r="F9" s="20"/>
      <c r="G9" s="20"/>
      <c r="H9" s="20"/>
      <c r="I9" s="20"/>
      <c r="J9" s="20"/>
      <c r="K9" s="20"/>
    </row>
    <row r="10" spans="1:11" ht="15.75" thickBot="1" x14ac:dyDescent="0.3">
      <c r="A10" s="20"/>
      <c r="B10" s="13" t="s">
        <v>188</v>
      </c>
      <c r="C10" s="28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0"/>
      <c r="B11" s="5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0"/>
      <c r="B12" s="5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20"/>
      <c r="B13" s="29" t="s">
        <v>89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20"/>
      <c r="B14" s="105"/>
      <c r="C14" s="106"/>
      <c r="D14" s="106"/>
      <c r="E14" s="106"/>
      <c r="F14" s="106"/>
      <c r="G14" s="106"/>
      <c r="H14" s="106"/>
      <c r="I14" s="106"/>
      <c r="J14" s="107"/>
      <c r="K14" s="20"/>
    </row>
    <row r="15" spans="1:11" x14ac:dyDescent="0.25">
      <c r="A15" s="20"/>
      <c r="B15" s="108"/>
      <c r="C15" s="109"/>
      <c r="D15" s="109"/>
      <c r="E15" s="109"/>
      <c r="F15" s="109"/>
      <c r="G15" s="109"/>
      <c r="H15" s="109"/>
      <c r="I15" s="109"/>
      <c r="J15" s="110"/>
      <c r="K15" s="20"/>
    </row>
    <row r="16" spans="1:11" x14ac:dyDescent="0.25">
      <c r="A16" s="20"/>
      <c r="B16" s="108"/>
      <c r="C16" s="109"/>
      <c r="D16" s="109"/>
      <c r="E16" s="109"/>
      <c r="F16" s="109"/>
      <c r="G16" s="109"/>
      <c r="H16" s="109"/>
      <c r="I16" s="109"/>
      <c r="J16" s="110"/>
      <c r="K16" s="20"/>
    </row>
    <row r="17" spans="1:11" x14ac:dyDescent="0.25">
      <c r="A17" s="20"/>
      <c r="B17" s="108"/>
      <c r="C17" s="109"/>
      <c r="D17" s="109"/>
      <c r="E17" s="109"/>
      <c r="F17" s="109"/>
      <c r="G17" s="109"/>
      <c r="H17" s="109"/>
      <c r="I17" s="109"/>
      <c r="J17" s="110"/>
      <c r="K17" s="20"/>
    </row>
    <row r="18" spans="1:11" x14ac:dyDescent="0.25">
      <c r="A18" s="20"/>
      <c r="B18" s="111"/>
      <c r="C18" s="112"/>
      <c r="D18" s="112"/>
      <c r="E18" s="112"/>
      <c r="F18" s="112"/>
      <c r="G18" s="112"/>
      <c r="H18" s="112"/>
      <c r="I18" s="112"/>
      <c r="J18" s="113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5">
      <c r="A20" s="20"/>
      <c r="B20" s="29" t="s">
        <v>90</v>
      </c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5">
      <c r="A21" s="20"/>
      <c r="B21" s="105"/>
      <c r="C21" s="106"/>
      <c r="D21" s="106"/>
      <c r="E21" s="106"/>
      <c r="F21" s="106"/>
      <c r="G21" s="106"/>
      <c r="H21" s="106"/>
      <c r="I21" s="106"/>
      <c r="J21" s="107"/>
      <c r="K21" s="20"/>
    </row>
    <row r="22" spans="1:11" x14ac:dyDescent="0.25">
      <c r="A22" s="20"/>
      <c r="B22" s="108"/>
      <c r="C22" s="109"/>
      <c r="D22" s="109"/>
      <c r="E22" s="109"/>
      <c r="F22" s="109"/>
      <c r="G22" s="109"/>
      <c r="H22" s="109"/>
      <c r="I22" s="109"/>
      <c r="J22" s="110"/>
      <c r="K22" s="20"/>
    </row>
    <row r="23" spans="1:11" x14ac:dyDescent="0.25">
      <c r="A23" s="20"/>
      <c r="B23" s="108"/>
      <c r="C23" s="109"/>
      <c r="D23" s="109"/>
      <c r="E23" s="109"/>
      <c r="F23" s="109"/>
      <c r="G23" s="109"/>
      <c r="H23" s="109"/>
      <c r="I23" s="109"/>
      <c r="J23" s="110"/>
      <c r="K23" s="20"/>
    </row>
    <row r="24" spans="1:11" x14ac:dyDescent="0.25">
      <c r="A24" s="20"/>
      <c r="B24" s="108"/>
      <c r="C24" s="109"/>
      <c r="D24" s="109"/>
      <c r="E24" s="109"/>
      <c r="F24" s="109"/>
      <c r="G24" s="109"/>
      <c r="H24" s="109"/>
      <c r="I24" s="109"/>
      <c r="J24" s="110"/>
      <c r="K24" s="20"/>
    </row>
    <row r="25" spans="1:11" x14ac:dyDescent="0.25">
      <c r="A25" s="20"/>
      <c r="B25" s="108"/>
      <c r="C25" s="109"/>
      <c r="D25" s="109"/>
      <c r="E25" s="109"/>
      <c r="F25" s="109"/>
      <c r="G25" s="109"/>
      <c r="H25" s="109"/>
      <c r="I25" s="109"/>
      <c r="J25" s="110"/>
      <c r="K25" s="20"/>
    </row>
    <row r="26" spans="1:11" x14ac:dyDescent="0.25">
      <c r="A26" s="20"/>
      <c r="B26" s="111"/>
      <c r="C26" s="112"/>
      <c r="D26" s="112"/>
      <c r="E26" s="112"/>
      <c r="F26" s="112"/>
      <c r="G26" s="112"/>
      <c r="H26" s="112"/>
      <c r="I26" s="112"/>
      <c r="J26" s="113"/>
      <c r="K26" s="20"/>
    </row>
    <row r="27" spans="1:1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20"/>
      <c r="B28" s="29" t="s">
        <v>91</v>
      </c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20"/>
      <c r="B29" s="105"/>
      <c r="C29" s="106"/>
      <c r="D29" s="106"/>
      <c r="E29" s="106"/>
      <c r="F29" s="106"/>
      <c r="G29" s="106"/>
      <c r="H29" s="106"/>
      <c r="I29" s="106"/>
      <c r="J29" s="107"/>
      <c r="K29" s="20"/>
    </row>
    <row r="30" spans="1:11" x14ac:dyDescent="0.25">
      <c r="A30" s="20"/>
      <c r="B30" s="108"/>
      <c r="C30" s="109"/>
      <c r="D30" s="109"/>
      <c r="E30" s="109"/>
      <c r="F30" s="109"/>
      <c r="G30" s="109"/>
      <c r="H30" s="109"/>
      <c r="I30" s="109"/>
      <c r="J30" s="110"/>
      <c r="K30" s="20"/>
    </row>
    <row r="31" spans="1:11" x14ac:dyDescent="0.25">
      <c r="A31" s="20"/>
      <c r="B31" s="108"/>
      <c r="C31" s="109"/>
      <c r="D31" s="109"/>
      <c r="E31" s="109"/>
      <c r="F31" s="109"/>
      <c r="G31" s="109"/>
      <c r="H31" s="109"/>
      <c r="I31" s="109"/>
      <c r="J31" s="110"/>
      <c r="K31" s="20"/>
    </row>
    <row r="32" spans="1:11" x14ac:dyDescent="0.25">
      <c r="A32" s="20"/>
      <c r="B32" s="108"/>
      <c r="C32" s="109"/>
      <c r="D32" s="109"/>
      <c r="E32" s="109"/>
      <c r="F32" s="109"/>
      <c r="G32" s="109"/>
      <c r="H32" s="109"/>
      <c r="I32" s="109"/>
      <c r="J32" s="110"/>
      <c r="K32" s="20"/>
    </row>
    <row r="33" spans="1:11" x14ac:dyDescent="0.25">
      <c r="A33" s="20"/>
      <c r="B33" s="108"/>
      <c r="C33" s="109"/>
      <c r="D33" s="109"/>
      <c r="E33" s="109"/>
      <c r="F33" s="109"/>
      <c r="G33" s="109"/>
      <c r="H33" s="109"/>
      <c r="I33" s="109"/>
      <c r="J33" s="110"/>
      <c r="K33" s="20"/>
    </row>
    <row r="34" spans="1:11" x14ac:dyDescent="0.25">
      <c r="A34" s="20"/>
      <c r="B34" s="111"/>
      <c r="C34" s="112"/>
      <c r="D34" s="112"/>
      <c r="E34" s="112"/>
      <c r="F34" s="112"/>
      <c r="G34" s="112"/>
      <c r="H34" s="112"/>
      <c r="I34" s="112"/>
      <c r="J34" s="113"/>
      <c r="K34" s="20"/>
    </row>
    <row r="35" spans="1:1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A36" s="20"/>
      <c r="B36" s="29" t="s">
        <v>92</v>
      </c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5">
      <c r="A37" s="20"/>
      <c r="B37" s="30" t="e">
        <f>IF(OR('Affordability Calculator'!#REF!&gt;0,'Affordability Calculator'!#REF!&gt;0),"Disability In Family","")</f>
        <v>#REF!</v>
      </c>
      <c r="C37" s="31"/>
      <c r="D37" s="31"/>
      <c r="E37" s="32"/>
      <c r="F37" s="31"/>
      <c r="G37" s="31"/>
      <c r="H37" s="31"/>
      <c r="I37" s="31"/>
      <c r="J37" s="33"/>
      <c r="K37" s="20"/>
    </row>
    <row r="38" spans="1:11" x14ac:dyDescent="0.25">
      <c r="A38" s="20"/>
      <c r="B38" s="108"/>
      <c r="C38" s="109"/>
      <c r="D38" s="109"/>
      <c r="E38" s="109"/>
      <c r="F38" s="109"/>
      <c r="G38" s="109"/>
      <c r="H38" s="109"/>
      <c r="I38" s="109"/>
      <c r="J38" s="110"/>
      <c r="K38" s="20"/>
    </row>
    <row r="39" spans="1:11" x14ac:dyDescent="0.25">
      <c r="A39" s="20"/>
      <c r="B39" s="108"/>
      <c r="C39" s="109"/>
      <c r="D39" s="109"/>
      <c r="E39" s="109"/>
      <c r="F39" s="109"/>
      <c r="G39" s="109"/>
      <c r="H39" s="109"/>
      <c r="I39" s="109"/>
      <c r="J39" s="110"/>
      <c r="K39" s="20"/>
    </row>
    <row r="40" spans="1:11" x14ac:dyDescent="0.25">
      <c r="A40" s="20"/>
      <c r="B40" s="108"/>
      <c r="C40" s="109"/>
      <c r="D40" s="109"/>
      <c r="E40" s="109"/>
      <c r="F40" s="109"/>
      <c r="G40" s="109"/>
      <c r="H40" s="109"/>
      <c r="I40" s="109"/>
      <c r="J40" s="110"/>
      <c r="K40" s="20"/>
    </row>
    <row r="41" spans="1:11" x14ac:dyDescent="0.25">
      <c r="A41" s="20"/>
      <c r="B41" s="108"/>
      <c r="C41" s="109"/>
      <c r="D41" s="109"/>
      <c r="E41" s="109"/>
      <c r="F41" s="109"/>
      <c r="G41" s="109"/>
      <c r="H41" s="109"/>
      <c r="I41" s="109"/>
      <c r="J41" s="110"/>
      <c r="K41" s="20"/>
    </row>
    <row r="42" spans="1:11" x14ac:dyDescent="0.25">
      <c r="A42" s="20"/>
      <c r="B42" s="111"/>
      <c r="C42" s="112"/>
      <c r="D42" s="112"/>
      <c r="E42" s="112"/>
      <c r="F42" s="112"/>
      <c r="G42" s="112"/>
      <c r="H42" s="112"/>
      <c r="I42" s="112"/>
      <c r="J42" s="113"/>
      <c r="K42" s="20"/>
    </row>
    <row r="43" spans="1:1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25">
      <c r="A44" s="20"/>
      <c r="B44" s="29" t="s">
        <v>93</v>
      </c>
      <c r="C44" s="20"/>
      <c r="D44" s="20"/>
      <c r="E44" s="20"/>
      <c r="F44" s="20"/>
      <c r="G44" s="20"/>
      <c r="H44" s="20"/>
      <c r="I44" s="20"/>
      <c r="J44" s="20"/>
      <c r="K44" s="20"/>
    </row>
    <row r="45" spans="1:11" x14ac:dyDescent="0.25">
      <c r="A45" s="20"/>
      <c r="B45" s="105"/>
      <c r="C45" s="106"/>
      <c r="D45" s="106"/>
      <c r="E45" s="106"/>
      <c r="F45" s="106"/>
      <c r="G45" s="106"/>
      <c r="H45" s="106"/>
      <c r="I45" s="106"/>
      <c r="J45" s="107"/>
      <c r="K45" s="20"/>
    </row>
    <row r="46" spans="1:11" x14ac:dyDescent="0.25">
      <c r="A46" s="20"/>
      <c r="B46" s="108"/>
      <c r="C46" s="109"/>
      <c r="D46" s="109"/>
      <c r="E46" s="109"/>
      <c r="F46" s="109"/>
      <c r="G46" s="109"/>
      <c r="H46" s="109"/>
      <c r="I46" s="109"/>
      <c r="J46" s="110"/>
      <c r="K46" s="20"/>
    </row>
    <row r="47" spans="1:11" x14ac:dyDescent="0.25">
      <c r="A47" s="20"/>
      <c r="B47" s="108"/>
      <c r="C47" s="109"/>
      <c r="D47" s="109"/>
      <c r="E47" s="109"/>
      <c r="F47" s="109"/>
      <c r="G47" s="109"/>
      <c r="H47" s="109"/>
      <c r="I47" s="109"/>
      <c r="J47" s="110"/>
      <c r="K47" s="20"/>
    </row>
    <row r="48" spans="1:11" x14ac:dyDescent="0.25">
      <c r="A48" s="20"/>
      <c r="B48" s="108"/>
      <c r="C48" s="109"/>
      <c r="D48" s="109"/>
      <c r="E48" s="109"/>
      <c r="F48" s="109"/>
      <c r="G48" s="109"/>
      <c r="H48" s="109"/>
      <c r="I48" s="109"/>
      <c r="J48" s="110"/>
      <c r="K48" s="20"/>
    </row>
    <row r="49" spans="1:11" x14ac:dyDescent="0.25">
      <c r="A49" s="20"/>
      <c r="B49" s="108"/>
      <c r="C49" s="109"/>
      <c r="D49" s="109"/>
      <c r="E49" s="109"/>
      <c r="F49" s="109"/>
      <c r="G49" s="109"/>
      <c r="H49" s="109"/>
      <c r="I49" s="109"/>
      <c r="J49" s="110"/>
      <c r="K49" s="20"/>
    </row>
    <row r="50" spans="1:11" x14ac:dyDescent="0.25">
      <c r="A50" s="20"/>
      <c r="B50" s="111"/>
      <c r="C50" s="112"/>
      <c r="D50" s="112"/>
      <c r="E50" s="112"/>
      <c r="F50" s="112"/>
      <c r="G50" s="112"/>
      <c r="H50" s="112"/>
      <c r="I50" s="112"/>
      <c r="J50" s="113"/>
      <c r="K50" s="20"/>
    </row>
    <row r="51" spans="1:1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</row>
  </sheetData>
  <sheetProtection password="CDA4" sheet="1" scenarios="1"/>
  <mergeCells count="5">
    <mergeCell ref="B14:J18"/>
    <mergeCell ref="B21:J26"/>
    <mergeCell ref="B29:J34"/>
    <mergeCell ref="B45:J50"/>
    <mergeCell ref="B38:J42"/>
  </mergeCells>
  <conditionalFormatting sqref="C3">
    <cfRule type="cellIs" dxfId="1" priority="1" operator="equal">
      <formula>"No"</formula>
    </cfRule>
    <cfRule type="cellIs" dxfId="0" priority="2" operator="equal">
      <formula>"Yes"</formula>
    </cfRule>
  </conditionalFormatting>
  <dataValidations count="2">
    <dataValidation type="list" allowBlank="1" showInputMessage="1" showErrorMessage="1" sqref="C5" xr:uid="{00000000-0002-0000-0200-000000000000}">
      <formula1>TENTYP</formula1>
    </dataValidation>
    <dataValidation type="list" allowBlank="1" showInputMessage="1" showErrorMessage="1" sqref="C6:C10" xr:uid="{00000000-0002-0000-0200-000001000000}">
      <formula1>YN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6BD7FDD-B380-44D2-834F-50F0C034091D}">
            <x14:iconSet iconSet="4TrafficLights" custom="1">
              <x14:cfvo type="percent">
                <xm:f>0</xm:f>
              </x14:cfvo>
              <x14:cfvo type="num">
                <xm:f>5</xm:f>
              </x14:cfvo>
              <x14:cfvo type="num">
                <xm:f>7</xm:f>
              </x14:cfvo>
              <x14:cfvo type="num">
                <xm:f>12</xm:f>
              </x14:cfvo>
              <x14:cfIcon iconSet="3TrafficLights1" iconId="2"/>
              <x14:cfIcon iconSet="3TrafficLights1" iconId="1"/>
              <x14:cfIcon iconSet="3TrafficLights1" iconId="0"/>
              <x14:cfIcon iconSet="4TrafficLights" iconId="0"/>
            </x14:iconSet>
          </x14:cfRule>
          <xm:sqref>C2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Q40"/>
  <sheetViews>
    <sheetView workbookViewId="0">
      <selection activeCell="D8" sqref="D8"/>
    </sheetView>
  </sheetViews>
  <sheetFormatPr defaultColWidth="9.140625" defaultRowHeight="15" x14ac:dyDescent="0.25"/>
  <cols>
    <col min="1" max="1" width="9.140625" style="21"/>
    <col min="2" max="2" width="74.7109375" style="21" bestFit="1" customWidth="1"/>
    <col min="3" max="3" width="14" style="21" bestFit="1" customWidth="1"/>
    <col min="4" max="4" width="58.7109375" style="21" customWidth="1"/>
    <col min="5" max="5" width="5.85546875" style="21" customWidth="1"/>
    <col min="6" max="15" width="9.140625" style="21" customWidth="1"/>
    <col min="16" max="16" width="14" style="21" customWidth="1"/>
    <col min="17" max="18" width="9.140625" style="21" customWidth="1"/>
    <col min="19" max="16384" width="9.140625" style="21"/>
  </cols>
  <sheetData>
    <row r="1" spans="1:17" ht="15.75" thickBot="1" x14ac:dyDescent="0.3">
      <c r="A1" s="85"/>
      <c r="B1" s="20"/>
      <c r="C1" s="20"/>
      <c r="D1" s="7"/>
      <c r="E1" s="20"/>
      <c r="P1" s="21">
        <v>24</v>
      </c>
    </row>
    <row r="2" spans="1:17" ht="15.75" thickBot="1" x14ac:dyDescent="0.3">
      <c r="A2" s="20"/>
      <c r="B2" s="86" t="s">
        <v>151</v>
      </c>
      <c r="C2" s="8" t="s">
        <v>113</v>
      </c>
      <c r="D2" s="87" t="s">
        <v>114</v>
      </c>
      <c r="E2" s="7"/>
      <c r="P2" s="21" t="s">
        <v>66</v>
      </c>
      <c r="Q2" s="21">
        <f>COUNTIF(C$3:C$4,P2)</f>
        <v>0</v>
      </c>
    </row>
    <row r="3" spans="1:17" ht="15.75" thickBot="1" x14ac:dyDescent="0.3">
      <c r="A3" s="20"/>
      <c r="B3" s="88" t="s">
        <v>152</v>
      </c>
      <c r="C3" s="89"/>
      <c r="D3" s="90"/>
      <c r="E3" s="5"/>
    </row>
    <row r="4" spans="1:17" ht="15.75" thickBot="1" x14ac:dyDescent="0.3">
      <c r="A4" s="20"/>
      <c r="B4" s="88" t="s">
        <v>153</v>
      </c>
      <c r="C4" s="89"/>
      <c r="D4" s="91"/>
      <c r="E4" s="5"/>
    </row>
    <row r="5" spans="1:17" ht="16.5" customHeight="1" thickBot="1" x14ac:dyDescent="0.3">
      <c r="A5" s="20"/>
      <c r="B5" s="92" t="s">
        <v>137</v>
      </c>
      <c r="C5" s="93" t="s">
        <v>183</v>
      </c>
      <c r="D5" s="20"/>
      <c r="E5" s="20"/>
    </row>
    <row r="6" spans="1:17" x14ac:dyDescent="0.25">
      <c r="A6" s="20"/>
      <c r="B6" s="12" t="s">
        <v>115</v>
      </c>
      <c r="C6" s="35"/>
      <c r="D6" s="95"/>
      <c r="E6" s="20"/>
    </row>
    <row r="7" spans="1:17" x14ac:dyDescent="0.25">
      <c r="A7" s="20"/>
      <c r="B7" s="12" t="s">
        <v>116</v>
      </c>
      <c r="C7" s="27"/>
      <c r="D7" s="103"/>
      <c r="E7" s="20"/>
    </row>
    <row r="8" spans="1:17" x14ac:dyDescent="0.25">
      <c r="A8" s="20"/>
      <c r="B8" s="12" t="s">
        <v>117</v>
      </c>
      <c r="C8" s="27"/>
      <c r="D8" s="101"/>
      <c r="E8" s="20"/>
    </row>
    <row r="9" spans="1:17" x14ac:dyDescent="0.25">
      <c r="A9" s="20"/>
      <c r="B9" s="12" t="s">
        <v>118</v>
      </c>
      <c r="C9" s="27"/>
      <c r="D9" s="101"/>
      <c r="E9" s="20"/>
    </row>
    <row r="10" spans="1:17" x14ac:dyDescent="0.25">
      <c r="A10" s="20"/>
      <c r="B10" s="12" t="s">
        <v>119</v>
      </c>
      <c r="C10" s="27"/>
      <c r="D10" s="101"/>
      <c r="E10" s="20"/>
    </row>
    <row r="11" spans="1:17" x14ac:dyDescent="0.25">
      <c r="A11" s="20"/>
      <c r="B11" s="12" t="s">
        <v>120</v>
      </c>
      <c r="C11" s="27"/>
      <c r="D11" s="101"/>
      <c r="E11" s="20"/>
    </row>
    <row r="12" spans="1:17" x14ac:dyDescent="0.25">
      <c r="A12" s="20"/>
      <c r="B12" s="12" t="s">
        <v>121</v>
      </c>
      <c r="C12" s="27"/>
      <c r="D12" s="101"/>
      <c r="E12" s="20"/>
    </row>
    <row r="13" spans="1:17" x14ac:dyDescent="0.25">
      <c r="A13" s="20"/>
      <c r="B13" s="12" t="s">
        <v>122</v>
      </c>
      <c r="C13" s="27"/>
      <c r="D13" s="101"/>
      <c r="E13" s="20"/>
    </row>
    <row r="14" spans="1:17" x14ac:dyDescent="0.25">
      <c r="A14" s="20"/>
      <c r="B14" s="12" t="s">
        <v>123</v>
      </c>
      <c r="C14" s="27"/>
      <c r="D14" s="101"/>
      <c r="E14" s="20"/>
    </row>
    <row r="15" spans="1:17" x14ac:dyDescent="0.25">
      <c r="A15" s="20"/>
      <c r="B15" s="12" t="s">
        <v>124</v>
      </c>
      <c r="C15" s="27"/>
      <c r="D15" s="101"/>
      <c r="E15" s="20"/>
    </row>
    <row r="16" spans="1:17" x14ac:dyDescent="0.25">
      <c r="A16" s="20"/>
      <c r="B16" s="12" t="s">
        <v>125</v>
      </c>
      <c r="C16" s="27"/>
      <c r="D16" s="101"/>
      <c r="E16" s="20"/>
    </row>
    <row r="17" spans="1:5" x14ac:dyDescent="0.25">
      <c r="A17" s="20"/>
      <c r="B17" s="12" t="s">
        <v>126</v>
      </c>
      <c r="C17" s="27"/>
      <c r="D17" s="103"/>
      <c r="E17" s="20"/>
    </row>
    <row r="18" spans="1:5" ht="15.75" thickBot="1" x14ac:dyDescent="0.3">
      <c r="A18" s="20"/>
      <c r="B18" s="13" t="s">
        <v>127</v>
      </c>
      <c r="C18" s="28"/>
      <c r="D18" s="91"/>
      <c r="E18" s="20"/>
    </row>
    <row r="19" spans="1:5" ht="15.75" thickBot="1" x14ac:dyDescent="0.3">
      <c r="A19" s="20"/>
      <c r="B19" s="92" t="s">
        <v>128</v>
      </c>
      <c r="C19" s="93"/>
      <c r="D19" s="20"/>
      <c r="E19" s="20"/>
    </row>
    <row r="20" spans="1:5" ht="15.75" thickBot="1" x14ac:dyDescent="0.3">
      <c r="A20" s="20"/>
      <c r="B20" s="94" t="s">
        <v>129</v>
      </c>
      <c r="C20" s="95"/>
      <c r="D20" s="98"/>
      <c r="E20" s="20"/>
    </row>
    <row r="21" spans="1:5" ht="15.75" thickBot="1" x14ac:dyDescent="0.3">
      <c r="A21" s="20"/>
      <c r="B21" s="96" t="s">
        <v>130</v>
      </c>
      <c r="C21" s="95"/>
      <c r="D21" s="98"/>
      <c r="E21" s="20"/>
    </row>
    <row r="22" spans="1:5" ht="15.75" thickBot="1" x14ac:dyDescent="0.3">
      <c r="A22" s="20"/>
      <c r="B22" s="96" t="s">
        <v>131</v>
      </c>
      <c r="C22" s="95"/>
      <c r="D22" s="98"/>
      <c r="E22" s="20"/>
    </row>
    <row r="23" spans="1:5" ht="15.75" thickBot="1" x14ac:dyDescent="0.3">
      <c r="A23" s="20"/>
      <c r="B23" s="96" t="s">
        <v>132</v>
      </c>
      <c r="C23" s="95"/>
      <c r="D23" s="98"/>
      <c r="E23" s="20"/>
    </row>
    <row r="24" spans="1:5" ht="15.75" thickBot="1" x14ac:dyDescent="0.3">
      <c r="A24" s="20"/>
      <c r="B24" s="96" t="s">
        <v>133</v>
      </c>
      <c r="C24" s="95"/>
      <c r="D24" s="103"/>
      <c r="E24" s="20"/>
    </row>
    <row r="25" spans="1:5" ht="15.75" thickBot="1" x14ac:dyDescent="0.3">
      <c r="A25" s="20"/>
      <c r="B25" s="96" t="s">
        <v>134</v>
      </c>
      <c r="C25" s="95"/>
      <c r="D25" s="98"/>
      <c r="E25" s="20"/>
    </row>
    <row r="26" spans="1:5" ht="15.75" thickBot="1" x14ac:dyDescent="0.3">
      <c r="A26" s="20"/>
      <c r="B26" s="96" t="s">
        <v>135</v>
      </c>
      <c r="C26" s="95"/>
      <c r="D26" s="98"/>
      <c r="E26" s="20"/>
    </row>
    <row r="27" spans="1:5" ht="15.75" thickBot="1" x14ac:dyDescent="0.3">
      <c r="A27" s="20"/>
      <c r="B27" s="97" t="s">
        <v>136</v>
      </c>
      <c r="C27" s="98"/>
      <c r="D27" s="98"/>
      <c r="E27" s="20"/>
    </row>
    <row r="28" spans="1:5" ht="15.75" thickBot="1" x14ac:dyDescent="0.3">
      <c r="A28" s="20"/>
      <c r="B28" s="20"/>
      <c r="C28" s="20"/>
      <c r="D28" s="20"/>
      <c r="E28" s="20"/>
    </row>
    <row r="29" spans="1:5" ht="15.75" thickBot="1" x14ac:dyDescent="0.3">
      <c r="A29" s="20"/>
      <c r="B29" s="58" t="s">
        <v>141</v>
      </c>
      <c r="C29" s="99" t="s">
        <v>183</v>
      </c>
      <c r="D29" s="20"/>
      <c r="E29" s="20"/>
    </row>
    <row r="30" spans="1:5" x14ac:dyDescent="0.25">
      <c r="A30" s="20"/>
      <c r="B30" s="12" t="s">
        <v>154</v>
      </c>
      <c r="C30" s="27"/>
      <c r="D30" s="90"/>
      <c r="E30" s="20"/>
    </row>
    <row r="31" spans="1:5" x14ac:dyDescent="0.25">
      <c r="A31" s="20"/>
      <c r="B31" s="12" t="s">
        <v>155</v>
      </c>
      <c r="C31" s="27"/>
      <c r="D31" s="101"/>
      <c r="E31" s="20"/>
    </row>
    <row r="32" spans="1:5" x14ac:dyDescent="0.25">
      <c r="A32" s="20"/>
      <c r="B32" s="12" t="s">
        <v>156</v>
      </c>
      <c r="C32" s="27"/>
      <c r="D32" s="101"/>
      <c r="E32" s="20"/>
    </row>
    <row r="33" spans="1:5" x14ac:dyDescent="0.25">
      <c r="A33" s="20"/>
      <c r="B33" s="12" t="s">
        <v>157</v>
      </c>
      <c r="C33" s="27"/>
      <c r="D33" s="101"/>
      <c r="E33" s="20"/>
    </row>
    <row r="34" spans="1:5" x14ac:dyDescent="0.25">
      <c r="A34" s="20"/>
      <c r="B34" s="12" t="s">
        <v>158</v>
      </c>
      <c r="C34" s="27"/>
      <c r="D34" s="101"/>
      <c r="E34" s="20"/>
    </row>
    <row r="35" spans="1:5" x14ac:dyDescent="0.25">
      <c r="A35" s="20"/>
      <c r="B35" s="12" t="s">
        <v>159</v>
      </c>
      <c r="C35" s="27"/>
      <c r="D35" s="101"/>
      <c r="E35" s="20"/>
    </row>
    <row r="36" spans="1:5" x14ac:dyDescent="0.25">
      <c r="A36" s="20"/>
      <c r="B36" s="12" t="s">
        <v>160</v>
      </c>
      <c r="C36" s="27"/>
      <c r="D36" s="101"/>
      <c r="E36" s="20"/>
    </row>
    <row r="37" spans="1:5" x14ac:dyDescent="0.25">
      <c r="A37" s="20"/>
      <c r="B37" s="12" t="s">
        <v>161</v>
      </c>
      <c r="C37" s="27"/>
      <c r="D37" s="101"/>
      <c r="E37" s="20"/>
    </row>
    <row r="38" spans="1:5" x14ac:dyDescent="0.25">
      <c r="A38" s="20"/>
      <c r="B38" s="12" t="s">
        <v>162</v>
      </c>
      <c r="C38" s="27"/>
      <c r="D38" s="102"/>
      <c r="E38" s="20"/>
    </row>
    <row r="39" spans="1:5" ht="15.75" thickBot="1" x14ac:dyDescent="0.3">
      <c r="A39" s="20"/>
      <c r="B39" s="13" t="s">
        <v>163</v>
      </c>
      <c r="C39" s="28"/>
      <c r="D39" s="100"/>
      <c r="E39" s="20"/>
    </row>
    <row r="40" spans="1:5" x14ac:dyDescent="0.25">
      <c r="A40" s="20"/>
      <c r="B40" s="20"/>
      <c r="C40" s="20"/>
      <c r="D40" s="20"/>
      <c r="E40" s="20"/>
    </row>
  </sheetData>
  <sheetProtection password="CDA4" sheet="1" scenarios="1"/>
  <dataValidations count="1">
    <dataValidation type="list" allowBlank="1" showInputMessage="1" showErrorMessage="1" sqref="C3:C4 C20:C27" xr:uid="{00000000-0002-0000-0300-000000000000}">
      <formula1>YN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2</xdr:col>
                    <xdr:colOff>333375</xdr:colOff>
                    <xdr:row>5</xdr:row>
                    <xdr:rowOff>0</xdr:rowOff>
                  </from>
                  <to>
                    <xdr:col>2</xdr:col>
                    <xdr:colOff>638175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333375</xdr:colOff>
                    <xdr:row>5</xdr:row>
                    <xdr:rowOff>161925</xdr:rowOff>
                  </from>
                  <to>
                    <xdr:col>2</xdr:col>
                    <xdr:colOff>638175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333375</xdr:colOff>
                    <xdr:row>6</xdr:row>
                    <xdr:rowOff>171450</xdr:rowOff>
                  </from>
                  <to>
                    <xdr:col>2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7</xdr:row>
                    <xdr:rowOff>171450</xdr:rowOff>
                  </from>
                  <to>
                    <xdr:col>2</xdr:col>
                    <xdr:colOff>638175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333375</xdr:colOff>
                    <xdr:row>8</xdr:row>
                    <xdr:rowOff>171450</xdr:rowOff>
                  </from>
                  <to>
                    <xdr:col>2</xdr:col>
                    <xdr:colOff>638175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333375</xdr:colOff>
                    <xdr:row>9</xdr:row>
                    <xdr:rowOff>171450</xdr:rowOff>
                  </from>
                  <to>
                    <xdr:col>2</xdr:col>
                    <xdr:colOff>638175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333375</xdr:colOff>
                    <xdr:row>10</xdr:row>
                    <xdr:rowOff>171450</xdr:rowOff>
                  </from>
                  <to>
                    <xdr:col>2</xdr:col>
                    <xdr:colOff>638175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171450</xdr:rowOff>
                  </from>
                  <to>
                    <xdr:col>2</xdr:col>
                    <xdr:colOff>638175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333375</xdr:colOff>
                    <xdr:row>12</xdr:row>
                    <xdr:rowOff>171450</xdr:rowOff>
                  </from>
                  <to>
                    <xdr:col>2</xdr:col>
                    <xdr:colOff>638175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333375</xdr:colOff>
                    <xdr:row>13</xdr:row>
                    <xdr:rowOff>171450</xdr:rowOff>
                  </from>
                  <to>
                    <xdr:col>2</xdr:col>
                    <xdr:colOff>638175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2</xdr:col>
                    <xdr:colOff>333375</xdr:colOff>
                    <xdr:row>14</xdr:row>
                    <xdr:rowOff>171450</xdr:rowOff>
                  </from>
                  <to>
                    <xdr:col>2</xdr:col>
                    <xdr:colOff>638175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2</xdr:col>
                    <xdr:colOff>333375</xdr:colOff>
                    <xdr:row>15</xdr:row>
                    <xdr:rowOff>171450</xdr:rowOff>
                  </from>
                  <to>
                    <xdr:col>2</xdr:col>
                    <xdr:colOff>638175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2</xdr:col>
                    <xdr:colOff>342900</xdr:colOff>
                    <xdr:row>16</xdr:row>
                    <xdr:rowOff>171450</xdr:rowOff>
                  </from>
                  <to>
                    <xdr:col>2</xdr:col>
                    <xdr:colOff>647700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</xdr:col>
                    <xdr:colOff>342900</xdr:colOff>
                    <xdr:row>28</xdr:row>
                    <xdr:rowOff>171450</xdr:rowOff>
                  </from>
                  <to>
                    <xdr:col>2</xdr:col>
                    <xdr:colOff>647700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342900</xdr:colOff>
                    <xdr:row>29</xdr:row>
                    <xdr:rowOff>171450</xdr:rowOff>
                  </from>
                  <to>
                    <xdr:col>2</xdr:col>
                    <xdr:colOff>647700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342900</xdr:colOff>
                    <xdr:row>30</xdr:row>
                    <xdr:rowOff>171450</xdr:rowOff>
                  </from>
                  <to>
                    <xdr:col>2</xdr:col>
                    <xdr:colOff>647700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2</xdr:col>
                    <xdr:colOff>342900</xdr:colOff>
                    <xdr:row>31</xdr:row>
                    <xdr:rowOff>171450</xdr:rowOff>
                  </from>
                  <to>
                    <xdr:col>2</xdr:col>
                    <xdr:colOff>647700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</xdr:col>
                    <xdr:colOff>342900</xdr:colOff>
                    <xdr:row>32</xdr:row>
                    <xdr:rowOff>171450</xdr:rowOff>
                  </from>
                  <to>
                    <xdr:col>2</xdr:col>
                    <xdr:colOff>647700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2</xdr:col>
                    <xdr:colOff>342900</xdr:colOff>
                    <xdr:row>33</xdr:row>
                    <xdr:rowOff>171450</xdr:rowOff>
                  </from>
                  <to>
                    <xdr:col>2</xdr:col>
                    <xdr:colOff>647700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342900</xdr:colOff>
                    <xdr:row>34</xdr:row>
                    <xdr:rowOff>171450</xdr:rowOff>
                  </from>
                  <to>
                    <xdr:col>2</xdr:col>
                    <xdr:colOff>647700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342900</xdr:colOff>
                    <xdr:row>35</xdr:row>
                    <xdr:rowOff>171450</xdr:rowOff>
                  </from>
                  <to>
                    <xdr:col>2</xdr:col>
                    <xdr:colOff>647700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2</xdr:col>
                    <xdr:colOff>342900</xdr:colOff>
                    <xdr:row>36</xdr:row>
                    <xdr:rowOff>171450</xdr:rowOff>
                  </from>
                  <to>
                    <xdr:col>2</xdr:col>
                    <xdr:colOff>647700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</xdr:col>
                    <xdr:colOff>342900</xdr:colOff>
                    <xdr:row>37</xdr:row>
                    <xdr:rowOff>171450</xdr:rowOff>
                  </from>
                  <to>
                    <xdr:col>2</xdr:col>
                    <xdr:colOff>647700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L15"/>
  <sheetViews>
    <sheetView workbookViewId="0">
      <selection activeCell="D4" sqref="D4"/>
    </sheetView>
  </sheetViews>
  <sheetFormatPr defaultRowHeight="15" x14ac:dyDescent="0.25"/>
  <cols>
    <col min="1" max="1" width="20.28515625" bestFit="1" customWidth="1"/>
    <col min="2" max="2" width="4" bestFit="1" customWidth="1"/>
    <col min="3" max="3" width="21.85546875" bestFit="1" customWidth="1"/>
    <col min="4" max="4" width="14.42578125" style="2" bestFit="1" customWidth="1"/>
    <col min="5" max="5" width="5.85546875" style="2" bestFit="1" customWidth="1"/>
    <col min="6" max="6" width="14.28515625" style="2" bestFit="1" customWidth="1"/>
    <col min="7" max="7" width="14.28515625" style="2" customWidth="1"/>
    <col min="8" max="8" width="21.85546875" bestFit="1" customWidth="1"/>
    <col min="9" max="9" width="6" bestFit="1" customWidth="1"/>
    <col min="10" max="10" width="7.42578125" bestFit="1" customWidth="1"/>
    <col min="11" max="11" width="10" style="4" customWidth="1"/>
    <col min="12" max="12" width="11" style="1" bestFit="1" customWidth="1"/>
    <col min="13" max="14" width="8.42578125" bestFit="1" customWidth="1"/>
    <col min="15" max="16" width="8.140625" bestFit="1" customWidth="1"/>
  </cols>
  <sheetData>
    <row r="1" spans="1:12" x14ac:dyDescent="0.25">
      <c r="A1" t="s">
        <v>63</v>
      </c>
      <c r="B1" t="s">
        <v>66</v>
      </c>
      <c r="C1" s="2" t="s">
        <v>164</v>
      </c>
      <c r="D1" s="2" t="s">
        <v>75</v>
      </c>
      <c r="E1" s="2" t="s">
        <v>66</v>
      </c>
      <c r="F1" s="2" t="s">
        <v>109</v>
      </c>
      <c r="G1" s="2" t="s">
        <v>148</v>
      </c>
      <c r="H1" t="s">
        <v>73</v>
      </c>
      <c r="I1" t="s">
        <v>1</v>
      </c>
      <c r="J1" t="s">
        <v>2</v>
      </c>
      <c r="K1" s="4" t="s">
        <v>173</v>
      </c>
      <c r="L1" s="1" t="s">
        <v>74</v>
      </c>
    </row>
    <row r="2" spans="1:12" x14ac:dyDescent="0.25">
      <c r="A2" t="s">
        <v>64</v>
      </c>
      <c r="B2" t="s">
        <v>67</v>
      </c>
      <c r="C2" s="2" t="s">
        <v>165</v>
      </c>
      <c r="D2" s="1">
        <v>5.94</v>
      </c>
      <c r="E2" s="2" t="s">
        <v>67</v>
      </c>
      <c r="F2" s="2" t="s">
        <v>110</v>
      </c>
      <c r="G2" s="2" t="s">
        <v>149</v>
      </c>
      <c r="H2" s="2" t="s">
        <v>164</v>
      </c>
      <c r="I2" s="4">
        <v>6</v>
      </c>
      <c r="J2" s="4">
        <v>5</v>
      </c>
      <c r="K2" s="4">
        <v>5</v>
      </c>
      <c r="L2" s="1">
        <v>17.16</v>
      </c>
    </row>
    <row r="3" spans="1:12" x14ac:dyDescent="0.25">
      <c r="A3" t="s">
        <v>65</v>
      </c>
      <c r="C3" s="2" t="s">
        <v>176</v>
      </c>
      <c r="D3" s="1">
        <v>2.97</v>
      </c>
      <c r="E3" s="2" t="s">
        <v>81</v>
      </c>
      <c r="F3" s="2" t="s">
        <v>111</v>
      </c>
      <c r="H3" s="2" t="s">
        <v>165</v>
      </c>
      <c r="I3" s="4">
        <v>6</v>
      </c>
      <c r="J3" s="4">
        <v>5</v>
      </c>
      <c r="K3" s="4">
        <v>5</v>
      </c>
      <c r="L3" s="1">
        <v>22.88</v>
      </c>
    </row>
    <row r="4" spans="1:12" x14ac:dyDescent="0.25">
      <c r="A4" t="s">
        <v>78</v>
      </c>
      <c r="C4" s="2" t="s">
        <v>166</v>
      </c>
      <c r="D4" s="1">
        <v>0</v>
      </c>
      <c r="F4" s="2" t="s">
        <v>112</v>
      </c>
      <c r="H4" s="2" t="s">
        <v>176</v>
      </c>
      <c r="I4" s="4">
        <v>0</v>
      </c>
      <c r="J4" s="4">
        <v>11</v>
      </c>
      <c r="K4" s="4">
        <v>5</v>
      </c>
      <c r="L4" s="1">
        <v>0</v>
      </c>
    </row>
    <row r="5" spans="1:12" x14ac:dyDescent="0.25">
      <c r="A5" t="s">
        <v>186</v>
      </c>
      <c r="C5" s="2" t="s">
        <v>167</v>
      </c>
      <c r="H5" s="2" t="s">
        <v>166</v>
      </c>
      <c r="I5" s="4">
        <v>6.7</v>
      </c>
      <c r="J5" s="4">
        <v>6</v>
      </c>
      <c r="K5" s="4">
        <v>6.76</v>
      </c>
    </row>
    <row r="6" spans="1:12" x14ac:dyDescent="0.25">
      <c r="C6" s="2" t="s">
        <v>168</v>
      </c>
      <c r="H6" t="s">
        <v>167</v>
      </c>
      <c r="I6">
        <v>8.3000000000000007</v>
      </c>
      <c r="J6" s="4">
        <v>6.7</v>
      </c>
      <c r="K6" s="4">
        <v>8.4700000000000006</v>
      </c>
    </row>
    <row r="7" spans="1:12" x14ac:dyDescent="0.25">
      <c r="C7" s="2" t="s">
        <v>169</v>
      </c>
      <c r="H7" t="s">
        <v>168</v>
      </c>
      <c r="I7">
        <v>8</v>
      </c>
      <c r="J7">
        <v>6.5</v>
      </c>
      <c r="K7" s="4">
        <v>8.4700000000000006</v>
      </c>
    </row>
    <row r="8" spans="1:12" x14ac:dyDescent="0.25">
      <c r="C8" s="2" t="s">
        <v>170</v>
      </c>
      <c r="H8" t="s">
        <v>169</v>
      </c>
      <c r="I8">
        <v>8.6999999999999993</v>
      </c>
      <c r="J8">
        <v>7.85</v>
      </c>
      <c r="K8" s="4">
        <v>8.4700000000000006</v>
      </c>
    </row>
    <row r="9" spans="1:12" x14ac:dyDescent="0.25">
      <c r="C9" s="2" t="s">
        <v>175</v>
      </c>
      <c r="H9" t="s">
        <v>170</v>
      </c>
      <c r="I9">
        <v>10</v>
      </c>
      <c r="J9">
        <v>8</v>
      </c>
      <c r="K9" s="4">
        <v>8.4700000000000006</v>
      </c>
    </row>
    <row r="10" spans="1:12" x14ac:dyDescent="0.25">
      <c r="C10" s="2" t="s">
        <v>171</v>
      </c>
      <c r="H10" s="2" t="s">
        <v>175</v>
      </c>
      <c r="I10" s="2">
        <v>10.85</v>
      </c>
      <c r="J10" s="2">
        <v>11.8</v>
      </c>
      <c r="K10" s="4">
        <v>8.4700000000000006</v>
      </c>
    </row>
    <row r="11" spans="1:12" x14ac:dyDescent="0.25">
      <c r="C11" s="2" t="s">
        <v>172</v>
      </c>
      <c r="H11" t="s">
        <v>171</v>
      </c>
      <c r="I11">
        <v>6.25</v>
      </c>
      <c r="J11">
        <v>6.25</v>
      </c>
      <c r="K11" s="4">
        <v>5</v>
      </c>
    </row>
    <row r="12" spans="1:12" x14ac:dyDescent="0.25">
      <c r="H12" t="s">
        <v>172</v>
      </c>
      <c r="I12">
        <v>8</v>
      </c>
      <c r="J12">
        <v>8</v>
      </c>
      <c r="K12" s="4">
        <v>6.76</v>
      </c>
    </row>
    <row r="15" spans="1:12" x14ac:dyDescent="0.25">
      <c r="C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Triage</vt:lpstr>
      <vt:lpstr>Affordability Calculator</vt:lpstr>
      <vt:lpstr>Summary</vt:lpstr>
      <vt:lpstr>NTSO</vt:lpstr>
      <vt:lpstr>Validation</vt:lpstr>
      <vt:lpstr>CT</vt:lpstr>
      <vt:lpstr>Demographic</vt:lpstr>
      <vt:lpstr>EMSIT</vt:lpstr>
      <vt:lpstr>HSETYP</vt:lpstr>
      <vt:lpstr>Support</vt:lpstr>
      <vt:lpstr>TENTYP</vt:lpstr>
      <vt:lpstr>TVLI</vt:lpstr>
      <vt:lpstr>YN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Rigden</dc:creator>
  <cp:lastModifiedBy>Geoff Snary</cp:lastModifiedBy>
  <dcterms:created xsi:type="dcterms:W3CDTF">2018-05-11T12:14:37Z</dcterms:created>
  <dcterms:modified xsi:type="dcterms:W3CDTF">2021-04-08T10:27:06Z</dcterms:modified>
</cp:coreProperties>
</file>