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vironment\Planning\Local Development Framework\Evidence Base &amp; Data\TO BE RETAINED Housing\SHLAA\2021-22\"/>
    </mc:Choice>
  </mc:AlternateContent>
  <xr:revisionPtr revIDLastSave="0" documentId="13_ncr:1_{45751A89-241A-43F3-99F1-3B5CDE6DB32F}" xr6:coauthVersionLast="47" xr6:coauthVersionMax="47" xr10:uidLastSave="{00000000-0000-0000-0000-000000000000}"/>
  <workbookProtection workbookAlgorithmName="SHA-512" workbookHashValue="6UjpL+3XXhcW5Q8+so/zCXnl5lVp8uT9BzH7OoTj/8uzUuyYwabPc+I84sXIL0F18c621cQVnYPYeqSFx595Dg==" workbookSaltValue="Rhlq76LOIv5EnOKZ9gelqQ==" workbookSpinCount="100000" lockStructure="1"/>
  <bookViews>
    <workbookView xWindow="-108" yWindow="-108" windowWidth="23256" windowHeight="12576" xr2:uid="{0E810F8E-D87A-4D46-9DA8-F39C3ABED1E2}"/>
  </bookViews>
  <sheets>
    <sheet name="Permitted" sheetId="1" r:id="rId1"/>
    <sheet name="Not Permitted" sheetId="2" r:id="rId2"/>
  </sheets>
  <externalReferences>
    <externalReference r:id="rId3"/>
  </externalReferences>
  <definedNames>
    <definedName name="_xlnm._FilterDatabase" localSheetId="1" hidden="1">'Not Permitted'!$A$1:$CB$271</definedName>
    <definedName name="_xlnm._FilterDatabase" localSheetId="0" hidden="1">Permitted!$A$1:$BJ$55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7" i="2" l="1"/>
  <c r="Z267" i="2"/>
  <c r="Y268" i="2"/>
  <c r="Z268" i="2"/>
  <c r="Y269" i="2"/>
  <c r="Z269" i="2"/>
  <c r="Y270" i="2"/>
  <c r="Z270" i="2"/>
  <c r="Y271" i="2"/>
  <c r="Z271" i="2"/>
  <c r="AC266" i="2"/>
  <c r="AB266" i="2"/>
  <c r="AA266" i="2"/>
  <c r="AC265" i="2"/>
  <c r="AB265" i="2"/>
  <c r="AA265" i="2"/>
  <c r="AC264" i="2"/>
  <c r="AB264" i="2"/>
  <c r="AA264" i="2"/>
  <c r="AD263" i="2"/>
  <c r="AC263" i="2"/>
  <c r="AB263" i="2"/>
  <c r="AA263" i="2"/>
  <c r="AD262" i="2"/>
  <c r="AC262" i="2"/>
  <c r="AB262" i="2"/>
  <c r="AA262" i="2"/>
  <c r="AD261" i="2"/>
  <c r="AC261" i="2"/>
  <c r="AB261" i="2"/>
  <c r="AA261" i="2"/>
  <c r="AD260" i="2"/>
  <c r="AC260" i="2"/>
  <c r="AB260" i="2"/>
  <c r="AA260" i="2"/>
  <c r="AD259" i="2"/>
  <c r="AC259" i="2"/>
  <c r="AB259" i="2"/>
  <c r="AA259" i="2"/>
  <c r="AD258" i="2"/>
  <c r="AC258" i="2"/>
  <c r="AB258" i="2"/>
  <c r="AA258" i="2"/>
  <c r="AD257" i="2"/>
  <c r="AC257" i="2"/>
  <c r="AB257" i="2"/>
  <c r="AA257" i="2"/>
  <c r="AD256" i="2"/>
  <c r="AC256" i="2"/>
  <c r="AB256" i="2"/>
  <c r="AA256" i="2"/>
  <c r="AD255" i="2"/>
  <c r="AC255" i="2"/>
  <c r="AB255" i="2"/>
  <c r="AA255" i="2"/>
  <c r="AD254" i="2"/>
  <c r="AC254" i="2"/>
  <c r="AB254" i="2"/>
  <c r="AA254" i="2"/>
  <c r="AD253" i="2"/>
  <c r="AC253" i="2"/>
  <c r="AB253" i="2"/>
  <c r="AA253" i="2"/>
  <c r="AD252" i="2"/>
  <c r="AC252" i="2"/>
  <c r="AB252" i="2"/>
  <c r="AA252" i="2"/>
  <c r="AD251" i="2"/>
  <c r="AC251" i="2"/>
  <c r="AB251" i="2"/>
  <c r="AA251" i="2"/>
  <c r="AD250" i="2"/>
  <c r="AC250" i="2"/>
  <c r="AB250" i="2"/>
  <c r="AA250" i="2"/>
  <c r="AD249" i="2"/>
  <c r="AC249" i="2"/>
  <c r="AB249" i="2"/>
  <c r="AA249" i="2"/>
  <c r="AD248" i="2"/>
  <c r="AC248" i="2"/>
  <c r="AB248" i="2"/>
  <c r="AA248" i="2"/>
  <c r="AD247" i="2"/>
  <c r="AC247" i="2"/>
  <c r="AB247" i="2"/>
  <c r="AA247" i="2"/>
  <c r="AD246" i="2"/>
  <c r="AC246" i="2"/>
  <c r="AB246" i="2"/>
  <c r="AA246" i="2"/>
  <c r="AD245" i="2"/>
  <c r="AC245" i="2"/>
  <c r="AB245" i="2"/>
  <c r="AA245" i="2"/>
  <c r="AD244" i="2"/>
  <c r="AC244" i="2"/>
  <c r="AB244" i="2"/>
  <c r="AA244" i="2"/>
  <c r="AD243" i="2"/>
  <c r="AC243" i="2"/>
  <c r="AB243" i="2"/>
  <c r="AA243" i="2"/>
  <c r="AD242" i="2"/>
  <c r="AC242" i="2"/>
  <c r="AB242" i="2"/>
  <c r="AA242" i="2"/>
  <c r="AD241" i="2"/>
  <c r="AC241" i="2"/>
  <c r="AB241" i="2"/>
  <c r="AA241" i="2"/>
  <c r="AD240" i="2"/>
  <c r="AC240" i="2"/>
  <c r="AB240" i="2"/>
  <c r="AA240" i="2"/>
  <c r="AD239" i="2"/>
  <c r="AC239" i="2"/>
  <c r="AB239" i="2"/>
  <c r="AA239" i="2"/>
  <c r="AD238" i="2"/>
  <c r="AC238" i="2"/>
  <c r="AB238" i="2"/>
  <c r="AA238" i="2"/>
  <c r="AD237" i="2"/>
  <c r="AC237" i="2"/>
  <c r="AB237" i="2"/>
  <c r="AA237" i="2"/>
  <c r="AD236" i="2"/>
  <c r="AC236" i="2"/>
  <c r="AB236" i="2"/>
  <c r="AA236" i="2"/>
  <c r="AD235" i="2"/>
  <c r="AC235" i="2"/>
  <c r="AB235" i="2"/>
  <c r="AA235" i="2"/>
  <c r="AD234" i="2"/>
  <c r="AC234" i="2"/>
  <c r="AB234" i="2"/>
  <c r="AA234" i="2"/>
  <c r="AD233" i="2"/>
  <c r="AC233" i="2"/>
  <c r="AB233" i="2"/>
  <c r="AA233" i="2"/>
  <c r="AD232" i="2"/>
  <c r="AC232" i="2"/>
  <c r="AB232" i="2"/>
  <c r="AA232" i="2"/>
  <c r="AD231" i="2"/>
  <c r="AC231" i="2"/>
  <c r="AB231" i="2"/>
  <c r="AA231" i="2"/>
  <c r="AD230" i="2"/>
  <c r="AC230" i="2"/>
  <c r="AB230" i="2"/>
  <c r="AA230" i="2"/>
  <c r="AD229" i="2"/>
  <c r="AC229" i="2"/>
  <c r="AB229" i="2"/>
  <c r="AA229" i="2"/>
  <c r="AD228" i="2"/>
  <c r="AC228" i="2"/>
  <c r="AB228" i="2"/>
  <c r="AA228" i="2"/>
  <c r="AD227" i="2"/>
  <c r="AC227" i="2"/>
  <c r="AB227" i="2"/>
  <c r="AA227" i="2"/>
  <c r="AD226" i="2"/>
  <c r="AC226" i="2"/>
  <c r="AB226" i="2"/>
  <c r="AA226" i="2"/>
  <c r="AD225" i="2"/>
  <c r="AC225" i="2"/>
  <c r="AB225" i="2"/>
  <c r="AA225" i="2"/>
  <c r="AD224" i="2"/>
  <c r="AC224" i="2"/>
  <c r="AB224" i="2"/>
  <c r="AA224" i="2"/>
  <c r="AD223" i="2"/>
  <c r="AC223" i="2"/>
  <c r="AB223" i="2"/>
  <c r="AA223" i="2"/>
  <c r="AD222" i="2"/>
  <c r="AC222" i="2"/>
  <c r="AB222" i="2"/>
  <c r="AA222" i="2"/>
  <c r="AD221" i="2"/>
  <c r="AC221" i="2"/>
  <c r="AB221" i="2"/>
  <c r="AA221" i="2"/>
  <c r="AD220" i="2"/>
  <c r="AC220" i="2"/>
  <c r="AB220" i="2"/>
  <c r="AA220" i="2"/>
  <c r="AD219" i="2"/>
  <c r="AC219" i="2"/>
  <c r="AB219" i="2"/>
  <c r="AA219" i="2"/>
  <c r="AD218" i="2"/>
  <c r="AC218" i="2"/>
  <c r="AB218" i="2"/>
  <c r="AA218" i="2"/>
  <c r="AD217" i="2"/>
  <c r="AC217" i="2"/>
  <c r="AB217" i="2"/>
  <c r="AA217" i="2"/>
  <c r="AD216" i="2"/>
  <c r="AC216" i="2"/>
  <c r="AB216" i="2"/>
  <c r="AA216" i="2"/>
  <c r="AD215" i="2"/>
  <c r="AC215" i="2"/>
  <c r="AB215" i="2"/>
  <c r="AA215" i="2"/>
  <c r="AD214" i="2"/>
  <c r="AC214" i="2"/>
  <c r="AB214" i="2"/>
  <c r="AA214" i="2"/>
  <c r="AD213" i="2"/>
  <c r="AC213" i="2"/>
  <c r="AB213" i="2"/>
  <c r="AA213" i="2"/>
  <c r="AD212" i="2"/>
  <c r="AC212" i="2"/>
  <c r="AB212" i="2"/>
  <c r="AA212" i="2"/>
  <c r="AD211" i="2"/>
  <c r="AC211" i="2"/>
  <c r="AB211" i="2"/>
  <c r="AA211" i="2"/>
  <c r="AD210" i="2"/>
  <c r="AC210" i="2"/>
  <c r="AB210" i="2"/>
  <c r="AA210" i="2"/>
  <c r="AD209" i="2"/>
  <c r="AC209" i="2"/>
  <c r="AB209" i="2"/>
  <c r="AA209" i="2"/>
  <c r="AD208" i="2"/>
  <c r="AC208" i="2"/>
  <c r="AB208" i="2"/>
  <c r="AA208" i="2"/>
  <c r="AD207" i="2"/>
  <c r="AC207" i="2"/>
  <c r="AB207" i="2"/>
  <c r="AA207" i="2"/>
  <c r="AD206" i="2"/>
  <c r="AC206" i="2"/>
  <c r="AB206" i="2"/>
  <c r="AA206" i="2"/>
  <c r="AD205" i="2"/>
  <c r="AC205" i="2"/>
  <c r="AB205" i="2"/>
  <c r="AA205" i="2"/>
  <c r="AD204" i="2"/>
  <c r="AC204" i="2"/>
  <c r="AB204" i="2"/>
  <c r="AA204" i="2"/>
  <c r="AD203" i="2"/>
  <c r="AC203" i="2"/>
  <c r="AB203" i="2"/>
  <c r="AA203" i="2"/>
  <c r="AD202" i="2"/>
  <c r="AC202" i="2"/>
  <c r="AB202" i="2"/>
  <c r="AA202" i="2"/>
  <c r="AD201" i="2"/>
  <c r="AC201" i="2"/>
  <c r="AB201" i="2"/>
  <c r="AA201" i="2"/>
  <c r="AD200" i="2"/>
  <c r="AC200" i="2"/>
  <c r="AB200" i="2"/>
  <c r="AA200" i="2"/>
  <c r="AD199" i="2"/>
  <c r="AC199" i="2"/>
  <c r="AB199" i="2"/>
  <c r="AA199" i="2"/>
  <c r="AD198" i="2"/>
  <c r="AC198" i="2"/>
  <c r="AB198" i="2"/>
  <c r="AA198" i="2"/>
  <c r="AD197" i="2"/>
  <c r="AC197" i="2"/>
  <c r="AB197" i="2"/>
  <c r="AA197" i="2"/>
  <c r="AD196" i="2"/>
  <c r="AC196" i="2"/>
  <c r="AB196" i="2"/>
  <c r="AA196" i="2"/>
  <c r="AD195" i="2"/>
  <c r="AC195" i="2"/>
  <c r="AB195" i="2"/>
  <c r="AA195" i="2"/>
  <c r="AD194" i="2"/>
  <c r="AC194" i="2"/>
  <c r="AB194" i="2"/>
  <c r="AA194" i="2"/>
  <c r="AD193" i="2"/>
  <c r="AC193" i="2"/>
  <c r="AB193" i="2"/>
  <c r="AA193" i="2"/>
  <c r="AD192" i="2"/>
  <c r="AC192" i="2"/>
  <c r="AB192" i="2"/>
  <c r="AA192" i="2"/>
  <c r="AD191" i="2"/>
  <c r="AC191" i="2"/>
  <c r="AB191" i="2"/>
  <c r="AA191" i="2"/>
  <c r="AD190" i="2"/>
  <c r="AC190" i="2"/>
  <c r="AB190" i="2"/>
  <c r="AA190" i="2"/>
  <c r="AD189" i="2"/>
  <c r="AC189" i="2"/>
  <c r="AB189" i="2"/>
  <c r="AA189" i="2"/>
  <c r="AD188" i="2"/>
  <c r="AC188" i="2"/>
  <c r="AB188" i="2"/>
  <c r="AA188" i="2"/>
  <c r="AD187" i="2"/>
  <c r="AC187" i="2"/>
  <c r="AB187" i="2"/>
  <c r="AA187" i="2"/>
  <c r="AD186" i="2"/>
  <c r="AC186" i="2"/>
  <c r="AB186" i="2"/>
  <c r="AA186" i="2"/>
  <c r="AD185" i="2"/>
  <c r="AC185" i="2"/>
  <c r="AB185" i="2"/>
  <c r="AA185" i="2"/>
  <c r="AD184" i="2"/>
  <c r="AC184" i="2"/>
  <c r="AB184" i="2"/>
  <c r="AA184" i="2"/>
  <c r="AD183" i="2"/>
  <c r="AC183" i="2"/>
  <c r="AB183" i="2"/>
  <c r="AA183" i="2"/>
  <c r="AD182" i="2"/>
  <c r="AC182" i="2"/>
  <c r="AB182" i="2"/>
  <c r="AA182" i="2"/>
  <c r="AD181" i="2"/>
  <c r="AC181" i="2"/>
  <c r="AB181" i="2"/>
  <c r="AA181" i="2"/>
  <c r="AD180" i="2"/>
  <c r="AC180" i="2"/>
  <c r="AB180" i="2"/>
  <c r="AA180" i="2"/>
  <c r="AD179" i="2"/>
  <c r="AC179" i="2"/>
  <c r="AB179" i="2"/>
  <c r="AA179" i="2"/>
  <c r="AD178" i="2"/>
  <c r="AC178" i="2"/>
  <c r="AB178" i="2"/>
  <c r="AA178" i="2"/>
  <c r="AD177" i="2"/>
  <c r="AC177" i="2"/>
  <c r="AB177" i="2"/>
  <c r="AA177" i="2"/>
  <c r="AD176" i="2"/>
  <c r="AC176" i="2"/>
  <c r="AB176" i="2"/>
  <c r="AA176" i="2"/>
  <c r="AD175" i="2"/>
  <c r="AC175" i="2"/>
  <c r="AB175" i="2"/>
  <c r="AA175" i="2"/>
  <c r="AD174" i="2"/>
  <c r="AC174" i="2"/>
  <c r="AB174" i="2"/>
  <c r="AA174" i="2"/>
  <c r="AD173" i="2"/>
  <c r="AC173" i="2"/>
  <c r="AB173" i="2"/>
  <c r="AA173" i="2"/>
  <c r="AD172" i="2"/>
  <c r="AC172" i="2"/>
  <c r="AB172" i="2"/>
  <c r="AA172" i="2"/>
  <c r="AD171" i="2"/>
  <c r="AC171" i="2"/>
  <c r="AB171" i="2"/>
  <c r="AA171" i="2"/>
  <c r="AD170" i="2"/>
  <c r="AC170" i="2"/>
  <c r="AB170" i="2"/>
  <c r="AA170" i="2"/>
  <c r="AD169" i="2"/>
  <c r="AC169" i="2"/>
  <c r="AB169" i="2"/>
  <c r="AA169" i="2"/>
  <c r="AD168" i="2"/>
  <c r="AC168" i="2"/>
  <c r="AB168" i="2"/>
  <c r="AA168" i="2"/>
  <c r="AD167" i="2"/>
  <c r="AC167" i="2"/>
  <c r="AB167" i="2"/>
  <c r="AA167" i="2"/>
  <c r="AD166" i="2"/>
  <c r="AC166" i="2"/>
  <c r="AB166" i="2"/>
  <c r="AA166" i="2"/>
  <c r="AD165" i="2"/>
  <c r="AC165" i="2"/>
  <c r="AB165" i="2"/>
  <c r="AA165" i="2"/>
  <c r="AD164" i="2"/>
  <c r="AC164" i="2"/>
  <c r="AB164" i="2"/>
  <c r="AA164" i="2"/>
  <c r="AD163" i="2"/>
  <c r="AC163" i="2"/>
  <c r="AB163" i="2"/>
  <c r="AA163" i="2"/>
  <c r="AD162" i="2"/>
  <c r="AC162" i="2"/>
  <c r="AB162" i="2"/>
  <c r="AA162" i="2"/>
  <c r="AD161" i="2"/>
  <c r="AC161" i="2"/>
  <c r="AB161" i="2"/>
  <c r="AA161" i="2"/>
  <c r="AD160" i="2"/>
  <c r="AC160" i="2"/>
  <c r="AB160" i="2"/>
  <c r="AA160" i="2"/>
  <c r="AD159" i="2"/>
  <c r="AC159" i="2"/>
  <c r="AB159" i="2"/>
  <c r="AA159" i="2"/>
  <c r="AD158" i="2"/>
  <c r="AC158" i="2"/>
  <c r="AB158" i="2"/>
  <c r="AA158" i="2"/>
  <c r="AD157" i="2"/>
  <c r="AC157" i="2"/>
  <c r="AB157" i="2"/>
  <c r="AA157" i="2"/>
  <c r="AD156" i="2"/>
  <c r="AC156" i="2"/>
  <c r="AB156" i="2"/>
  <c r="AA156" i="2"/>
  <c r="AD155" i="2"/>
  <c r="AC155" i="2"/>
  <c r="AB155" i="2"/>
  <c r="AA155" i="2"/>
  <c r="AD154" i="2"/>
  <c r="AC154" i="2"/>
  <c r="AB154" i="2"/>
  <c r="AA154" i="2"/>
  <c r="AD153" i="2"/>
  <c r="AC153" i="2"/>
  <c r="AB153" i="2"/>
  <c r="AA153" i="2"/>
  <c r="AD152" i="2"/>
  <c r="AC152" i="2"/>
  <c r="AB152" i="2"/>
  <c r="AA152" i="2"/>
  <c r="AD151" i="2"/>
  <c r="AC151" i="2"/>
  <c r="AB151" i="2"/>
  <c r="AA151" i="2"/>
  <c r="AD150" i="2"/>
  <c r="AC150" i="2"/>
  <c r="AB150" i="2"/>
  <c r="AA150" i="2"/>
  <c r="AD149" i="2"/>
  <c r="AC149" i="2"/>
  <c r="AB149" i="2"/>
  <c r="AA149" i="2"/>
  <c r="AD148" i="2"/>
  <c r="AC148" i="2"/>
  <c r="AB148" i="2"/>
  <c r="AA148" i="2"/>
  <c r="AD147" i="2"/>
  <c r="AC147" i="2"/>
  <c r="AB147" i="2"/>
  <c r="AA147" i="2"/>
  <c r="AD146" i="2"/>
  <c r="AC146" i="2"/>
  <c r="AB146" i="2"/>
  <c r="AA146" i="2"/>
  <c r="AD145" i="2"/>
  <c r="AC145" i="2"/>
  <c r="AB145" i="2"/>
  <c r="AA145" i="2"/>
  <c r="AD144" i="2"/>
  <c r="AC144" i="2"/>
  <c r="AB144" i="2"/>
  <c r="AA144" i="2"/>
  <c r="AD143" i="2"/>
  <c r="AC143" i="2"/>
  <c r="AB143" i="2"/>
  <c r="AA143" i="2"/>
  <c r="AD142" i="2"/>
  <c r="AC142" i="2"/>
  <c r="AB142" i="2"/>
  <c r="AA142" i="2"/>
  <c r="AD141" i="2"/>
  <c r="AC141" i="2"/>
  <c r="AB141" i="2"/>
  <c r="AA141" i="2"/>
  <c r="AD140" i="2"/>
  <c r="AC140" i="2"/>
  <c r="AB140" i="2"/>
  <c r="AA140" i="2"/>
  <c r="AD139" i="2"/>
  <c r="AC139" i="2"/>
  <c r="AB139" i="2"/>
  <c r="AA139" i="2"/>
  <c r="AD138" i="2"/>
  <c r="AC138" i="2"/>
  <c r="AB138" i="2"/>
  <c r="AA138" i="2"/>
  <c r="AD137" i="2"/>
  <c r="AC137" i="2"/>
  <c r="AB137" i="2"/>
  <c r="AA137" i="2"/>
  <c r="AD136" i="2"/>
  <c r="AC136" i="2"/>
  <c r="AB136" i="2"/>
  <c r="AA136" i="2"/>
  <c r="AD135" i="2"/>
  <c r="AC135" i="2"/>
  <c r="AB135" i="2"/>
  <c r="AA135" i="2"/>
  <c r="AD134" i="2"/>
  <c r="AC134" i="2"/>
  <c r="AB134" i="2"/>
  <c r="AA134" i="2"/>
  <c r="AD133" i="2"/>
  <c r="AC133" i="2"/>
  <c r="AB133" i="2"/>
  <c r="AA133" i="2"/>
  <c r="AD132" i="2"/>
  <c r="AC132" i="2"/>
  <c r="AB132" i="2"/>
  <c r="AA132" i="2"/>
  <c r="AD131" i="2"/>
  <c r="AC131" i="2"/>
  <c r="AB131" i="2"/>
  <c r="AA131" i="2"/>
  <c r="AD130" i="2"/>
  <c r="AC130" i="2"/>
  <c r="AB130" i="2"/>
  <c r="AA130" i="2"/>
  <c r="AD129" i="2"/>
  <c r="AC129" i="2"/>
  <c r="AB129" i="2"/>
  <c r="AA129" i="2"/>
  <c r="AD128" i="2"/>
  <c r="AC128" i="2"/>
  <c r="AB128" i="2"/>
  <c r="AA128" i="2"/>
  <c r="AD127" i="2"/>
  <c r="AC127" i="2"/>
  <c r="AB127" i="2"/>
  <c r="AA127" i="2"/>
  <c r="AD126" i="2"/>
  <c r="AC126" i="2"/>
  <c r="AB126" i="2"/>
  <c r="AA126" i="2"/>
  <c r="AD125" i="2"/>
  <c r="AC125" i="2"/>
  <c r="AB125" i="2"/>
  <c r="AA125" i="2"/>
  <c r="AD124" i="2"/>
  <c r="AC124" i="2"/>
  <c r="AB124" i="2"/>
  <c r="AA124" i="2"/>
  <c r="AD123" i="2"/>
  <c r="AC123" i="2"/>
  <c r="AB123" i="2"/>
  <c r="AA123" i="2"/>
  <c r="AD122" i="2"/>
  <c r="AC122" i="2"/>
  <c r="AB122" i="2"/>
  <c r="AA122" i="2"/>
  <c r="AD121" i="2"/>
  <c r="AC121" i="2"/>
  <c r="AB121" i="2"/>
  <c r="AA121" i="2"/>
  <c r="AD120" i="2"/>
  <c r="AC120" i="2"/>
  <c r="AB120" i="2"/>
  <c r="AA120" i="2"/>
  <c r="AD119" i="2"/>
  <c r="AC119" i="2"/>
  <c r="AB119" i="2"/>
  <c r="AA119" i="2"/>
  <c r="AD118" i="2"/>
  <c r="AC118" i="2"/>
  <c r="AB118" i="2"/>
  <c r="AA118" i="2"/>
  <c r="AD117" i="2"/>
  <c r="AC117" i="2"/>
  <c r="AB117" i="2"/>
  <c r="AA117" i="2"/>
  <c r="AD116" i="2"/>
  <c r="AC116" i="2"/>
  <c r="AB116" i="2"/>
  <c r="AA116" i="2"/>
  <c r="AD115" i="2"/>
  <c r="AC115" i="2"/>
  <c r="AB115" i="2"/>
  <c r="AA115" i="2"/>
  <c r="AD114" i="2"/>
  <c r="AC114" i="2"/>
  <c r="AB114" i="2"/>
  <c r="AA114" i="2"/>
  <c r="AD113" i="2"/>
  <c r="AC113" i="2"/>
  <c r="AB113" i="2"/>
  <c r="AA113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7" i="2"/>
  <c r="AC107" i="2"/>
  <c r="AB107" i="2"/>
  <c r="AA107" i="2"/>
  <c r="AD106" i="2"/>
  <c r="AC106" i="2"/>
  <c r="AB106" i="2"/>
  <c r="AA106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D100" i="2"/>
  <c r="AC100" i="2"/>
  <c r="AB100" i="2"/>
  <c r="AA100" i="2"/>
  <c r="AD99" i="2"/>
  <c r="AC99" i="2"/>
  <c r="AB99" i="2"/>
  <c r="AA99" i="2"/>
  <c r="AD98" i="2"/>
  <c r="AC98" i="2"/>
  <c r="AB98" i="2"/>
  <c r="AA98" i="2"/>
  <c r="AD97" i="2"/>
  <c r="AC97" i="2"/>
  <c r="AB97" i="2"/>
  <c r="AA97" i="2"/>
  <c r="AD96" i="2"/>
  <c r="AC96" i="2"/>
  <c r="AB96" i="2"/>
  <c r="AA96" i="2"/>
  <c r="AD95" i="2"/>
  <c r="Z95" i="2" s="1"/>
  <c r="AC95" i="2"/>
  <c r="AB95" i="2"/>
  <c r="AA95" i="2"/>
  <c r="AD94" i="2"/>
  <c r="Z94" i="2" s="1"/>
  <c r="AC94" i="2"/>
  <c r="AB94" i="2"/>
  <c r="AA94" i="2"/>
  <c r="AD93" i="2"/>
  <c r="AC93" i="2"/>
  <c r="AB93" i="2"/>
  <c r="AA93" i="2"/>
  <c r="AD92" i="2"/>
  <c r="AC92" i="2"/>
  <c r="AB92" i="2"/>
  <c r="AA92" i="2"/>
  <c r="AD91" i="2"/>
  <c r="AC91" i="2"/>
  <c r="AB91" i="2"/>
  <c r="AA91" i="2"/>
  <c r="AD90" i="2"/>
  <c r="AC90" i="2"/>
  <c r="AB90" i="2"/>
  <c r="AA90" i="2"/>
  <c r="AD89" i="2"/>
  <c r="AC89" i="2"/>
  <c r="AB89" i="2"/>
  <c r="AA89" i="2"/>
  <c r="AD88" i="2"/>
  <c r="AC88" i="2"/>
  <c r="AB88" i="2"/>
  <c r="AA88" i="2"/>
  <c r="AD87" i="2"/>
  <c r="AC87" i="2"/>
  <c r="AB87" i="2"/>
  <c r="AA87" i="2"/>
  <c r="AD86" i="2"/>
  <c r="AC86" i="2"/>
  <c r="AB86" i="2"/>
  <c r="AA86" i="2"/>
  <c r="AD85" i="2"/>
  <c r="AC85" i="2"/>
  <c r="AB85" i="2"/>
  <c r="AA85" i="2"/>
  <c r="AD84" i="2"/>
  <c r="AC84" i="2"/>
  <c r="AB84" i="2"/>
  <c r="AA84" i="2"/>
  <c r="AD83" i="2"/>
  <c r="AC83" i="2"/>
  <c r="AB83" i="2"/>
  <c r="AA83" i="2"/>
  <c r="AD82" i="2"/>
  <c r="AC82" i="2"/>
  <c r="AB82" i="2"/>
  <c r="AA82" i="2"/>
  <c r="AD81" i="2"/>
  <c r="AC81" i="2"/>
  <c r="AB81" i="2"/>
  <c r="AA81" i="2"/>
  <c r="Y81" i="2" s="1"/>
  <c r="AD80" i="2"/>
  <c r="AC80" i="2"/>
  <c r="AB80" i="2"/>
  <c r="AA80" i="2"/>
  <c r="AD79" i="2"/>
  <c r="AC79" i="2"/>
  <c r="AB79" i="2"/>
  <c r="AA79" i="2"/>
  <c r="AD78" i="2"/>
  <c r="AC78" i="2"/>
  <c r="AB78" i="2"/>
  <c r="AA78" i="2"/>
  <c r="AD77" i="2"/>
  <c r="AC77" i="2"/>
  <c r="AB77" i="2"/>
  <c r="AA77" i="2"/>
  <c r="AD76" i="2"/>
  <c r="AC76" i="2"/>
  <c r="AB76" i="2"/>
  <c r="AA76" i="2"/>
  <c r="AD75" i="2"/>
  <c r="AC75" i="2"/>
  <c r="AB75" i="2"/>
  <c r="AA75" i="2"/>
  <c r="AD74" i="2"/>
  <c r="AC74" i="2"/>
  <c r="AB74" i="2"/>
  <c r="AA74" i="2"/>
  <c r="AD73" i="2"/>
  <c r="AC73" i="2"/>
  <c r="AB73" i="2"/>
  <c r="AA73" i="2"/>
  <c r="AD72" i="2"/>
  <c r="AC72" i="2"/>
  <c r="AB72" i="2"/>
  <c r="AA72" i="2"/>
  <c r="AD71" i="2"/>
  <c r="AC71" i="2"/>
  <c r="AB71" i="2"/>
  <c r="AA71" i="2"/>
  <c r="AD70" i="2"/>
  <c r="AC70" i="2"/>
  <c r="AB70" i="2"/>
  <c r="AA70" i="2"/>
  <c r="AD69" i="2"/>
  <c r="AC69" i="2"/>
  <c r="AB69" i="2"/>
  <c r="AA69" i="2"/>
  <c r="AD68" i="2"/>
  <c r="AC68" i="2"/>
  <c r="AB68" i="2"/>
  <c r="AA68" i="2"/>
  <c r="AD67" i="2"/>
  <c r="AC67" i="2"/>
  <c r="AB67" i="2"/>
  <c r="AA67" i="2"/>
  <c r="AD66" i="2"/>
  <c r="AC66" i="2"/>
  <c r="AB66" i="2"/>
  <c r="AA66" i="2"/>
  <c r="AD65" i="2"/>
  <c r="AC65" i="2"/>
  <c r="AB65" i="2"/>
  <c r="AA65" i="2"/>
  <c r="AD64" i="2"/>
  <c r="AC64" i="2"/>
  <c r="AB64" i="2"/>
  <c r="AA64" i="2"/>
  <c r="AD63" i="2"/>
  <c r="AC63" i="2"/>
  <c r="AB63" i="2"/>
  <c r="AA63" i="2"/>
  <c r="AD62" i="2"/>
  <c r="AC62" i="2"/>
  <c r="AB62" i="2"/>
  <c r="AA62" i="2"/>
  <c r="AD61" i="2"/>
  <c r="AC61" i="2"/>
  <c r="AB61" i="2"/>
  <c r="AA61" i="2"/>
  <c r="AD60" i="2"/>
  <c r="AC60" i="2"/>
  <c r="AB60" i="2"/>
  <c r="AA60" i="2"/>
  <c r="AD59" i="2"/>
  <c r="AC59" i="2"/>
  <c r="AB59" i="2"/>
  <c r="AA59" i="2"/>
  <c r="AD58" i="2"/>
  <c r="AC58" i="2"/>
  <c r="AB58" i="2"/>
  <c r="AA58" i="2"/>
  <c r="AD57" i="2"/>
  <c r="AC57" i="2"/>
  <c r="AB57" i="2"/>
  <c r="AA57" i="2"/>
  <c r="AD56" i="2"/>
  <c r="AC56" i="2"/>
  <c r="AB56" i="2"/>
  <c r="AA56" i="2"/>
  <c r="AD55" i="2"/>
  <c r="AC55" i="2"/>
  <c r="AB55" i="2"/>
  <c r="AA55" i="2"/>
  <c r="AD54" i="2"/>
  <c r="AC54" i="2"/>
  <c r="AB54" i="2"/>
  <c r="AA54" i="2"/>
  <c r="AD53" i="2"/>
  <c r="AC53" i="2"/>
  <c r="AB53" i="2"/>
  <c r="AA53" i="2"/>
  <c r="AD52" i="2"/>
  <c r="AC52" i="2"/>
  <c r="AB52" i="2"/>
  <c r="AA52" i="2"/>
  <c r="AD51" i="2"/>
  <c r="AC51" i="2"/>
  <c r="AB51" i="2"/>
  <c r="AA51" i="2"/>
  <c r="AD50" i="2"/>
  <c r="AC50" i="2"/>
  <c r="AB50" i="2"/>
  <c r="AA50" i="2"/>
  <c r="AD49" i="2"/>
  <c r="Z49" i="2" s="1"/>
  <c r="AC49" i="2"/>
  <c r="AB49" i="2"/>
  <c r="AA49" i="2"/>
  <c r="AD48" i="2"/>
  <c r="AC48" i="2"/>
  <c r="AB48" i="2"/>
  <c r="AA48" i="2"/>
  <c r="AD47" i="2"/>
  <c r="Z47" i="2" s="1"/>
  <c r="AC47" i="2"/>
  <c r="AB47" i="2"/>
  <c r="AA47" i="2"/>
  <c r="AD46" i="2"/>
  <c r="AC46" i="2"/>
  <c r="AB46" i="2"/>
  <c r="AA46" i="2"/>
  <c r="AD45" i="2"/>
  <c r="AC45" i="2"/>
  <c r="AB45" i="2"/>
  <c r="AA45" i="2"/>
  <c r="AD44" i="2"/>
  <c r="AC44" i="2"/>
  <c r="AB44" i="2"/>
  <c r="AA44" i="2"/>
  <c r="AD43" i="2"/>
  <c r="AC43" i="2"/>
  <c r="AB43" i="2"/>
  <c r="AA43" i="2"/>
  <c r="AD42" i="2"/>
  <c r="AC42" i="2"/>
  <c r="AB42" i="2"/>
  <c r="AA42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Z38" i="2" s="1"/>
  <c r="AC38" i="2"/>
  <c r="AB38" i="2"/>
  <c r="AA38" i="2"/>
  <c r="Y38" i="2" s="1"/>
  <c r="AD37" i="2"/>
  <c r="AC37" i="2"/>
  <c r="AB37" i="2"/>
  <c r="AA37" i="2"/>
  <c r="AD36" i="2"/>
  <c r="AC36" i="2"/>
  <c r="AB36" i="2"/>
  <c r="AA36" i="2"/>
  <c r="Y36" i="2" s="1"/>
  <c r="AD35" i="2"/>
  <c r="AC35" i="2"/>
  <c r="AB35" i="2"/>
  <c r="AA35" i="2"/>
  <c r="Y35" i="2" s="1"/>
  <c r="AD34" i="2"/>
  <c r="AC34" i="2"/>
  <c r="AB34" i="2"/>
  <c r="AA34" i="2"/>
  <c r="Y34" i="2" s="1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Y28" i="2" s="1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Z24" i="2" s="1"/>
  <c r="AC24" i="2"/>
  <c r="AB24" i="2"/>
  <c r="AA24" i="2"/>
  <c r="AD23" i="2"/>
  <c r="AC23" i="2"/>
  <c r="AB23" i="2"/>
  <c r="AA23" i="2"/>
  <c r="AD22" i="2"/>
  <c r="AC22" i="2"/>
  <c r="AB22" i="2"/>
  <c r="AA22" i="2"/>
  <c r="AD21" i="2"/>
  <c r="AC21" i="2"/>
  <c r="AB21" i="2"/>
  <c r="AA21" i="2"/>
  <c r="AD20" i="2"/>
  <c r="AC20" i="2"/>
  <c r="AB20" i="2"/>
  <c r="AA20" i="2"/>
  <c r="AD19" i="2"/>
  <c r="Z19" i="2" s="1"/>
  <c r="AC19" i="2"/>
  <c r="AB19" i="2"/>
  <c r="AA19" i="2"/>
  <c r="AD18" i="2"/>
  <c r="AC18" i="2"/>
  <c r="AB18" i="2"/>
  <c r="AA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1" i="2"/>
  <c r="AC11" i="2"/>
  <c r="AB11" i="2"/>
  <c r="AA11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AD5" i="2"/>
  <c r="AC5" i="2"/>
  <c r="AB5" i="2"/>
  <c r="AA5" i="2"/>
  <c r="AD4" i="2"/>
  <c r="AC4" i="2"/>
  <c r="AB4" i="2"/>
  <c r="AA4" i="2"/>
  <c r="AD3" i="2"/>
  <c r="AC3" i="2"/>
  <c r="AB3" i="2"/>
  <c r="AA3" i="2"/>
  <c r="AD2" i="2"/>
  <c r="AC2" i="2"/>
  <c r="AB2" i="2"/>
  <c r="AA2" i="2"/>
  <c r="AI51" i="1"/>
  <c r="AH51" i="1"/>
  <c r="AG51" i="1"/>
  <c r="AF51" i="1"/>
  <c r="AD51" i="1" s="1"/>
  <c r="Z51" i="1"/>
  <c r="AI50" i="1"/>
  <c r="AH50" i="1"/>
  <c r="AG50" i="1"/>
  <c r="AF50" i="1"/>
  <c r="AD50" i="1" s="1"/>
  <c r="Z50" i="1"/>
  <c r="AI49" i="1"/>
  <c r="AH49" i="1"/>
  <c r="AG49" i="1"/>
  <c r="AF49" i="1"/>
  <c r="AD49" i="1" s="1"/>
  <c r="Z49" i="1"/>
  <c r="AI48" i="1"/>
  <c r="AH48" i="1"/>
  <c r="AG48" i="1"/>
  <c r="AF48" i="1"/>
  <c r="AD48" i="1" s="1"/>
  <c r="Z48" i="1"/>
  <c r="AI47" i="1"/>
  <c r="AH47" i="1"/>
  <c r="AG47" i="1"/>
  <c r="AF47" i="1"/>
  <c r="Z47" i="1"/>
  <c r="AI46" i="1"/>
  <c r="AH46" i="1"/>
  <c r="AG46" i="1"/>
  <c r="AF46" i="1"/>
  <c r="AD46" i="1" s="1"/>
  <c r="Z46" i="1"/>
  <c r="AI45" i="1"/>
  <c r="AH45" i="1"/>
  <c r="AG45" i="1"/>
  <c r="AF45" i="1"/>
  <c r="AD45" i="1" s="1"/>
  <c r="Z45" i="1"/>
  <c r="AI44" i="1"/>
  <c r="AH44" i="1"/>
  <c r="AG44" i="1"/>
  <c r="AF44" i="1"/>
  <c r="AD44" i="1" s="1"/>
  <c r="Z44" i="1"/>
  <c r="AI43" i="1"/>
  <c r="AH43" i="1"/>
  <c r="AG43" i="1"/>
  <c r="AF43" i="1"/>
  <c r="AD43" i="1" s="1"/>
  <c r="Z43" i="1"/>
  <c r="AI42" i="1"/>
  <c r="AH42" i="1"/>
  <c r="AG42" i="1"/>
  <c r="AF42" i="1"/>
  <c r="AD42" i="1" s="1"/>
  <c r="Z42" i="1"/>
  <c r="AI41" i="1"/>
  <c r="AH41" i="1"/>
  <c r="AG41" i="1"/>
  <c r="AF41" i="1"/>
  <c r="AD41" i="1" s="1"/>
  <c r="Z41" i="1"/>
  <c r="AI40" i="1"/>
  <c r="AH40" i="1"/>
  <c r="AG40" i="1"/>
  <c r="AF40" i="1"/>
  <c r="AD40" i="1" s="1"/>
  <c r="Z40" i="1"/>
  <c r="AI39" i="1"/>
  <c r="AH39" i="1"/>
  <c r="AG39" i="1"/>
  <c r="AF39" i="1"/>
  <c r="AD39" i="1" s="1"/>
  <c r="Z39" i="1"/>
  <c r="AI38" i="1"/>
  <c r="AH38" i="1"/>
  <c r="AG38" i="1"/>
  <c r="AF38" i="1"/>
  <c r="AD38" i="1" s="1"/>
  <c r="Z38" i="1"/>
  <c r="AI37" i="1"/>
  <c r="AH37" i="1"/>
  <c r="AG37" i="1"/>
  <c r="AF37" i="1"/>
  <c r="AD37" i="1" s="1"/>
  <c r="Z37" i="1"/>
  <c r="AI36" i="1"/>
  <c r="AH36" i="1"/>
  <c r="AG36" i="1"/>
  <c r="AF36" i="1"/>
  <c r="AD36" i="1" s="1"/>
  <c r="Z36" i="1"/>
  <c r="AI35" i="1"/>
  <c r="AH35" i="1"/>
  <c r="AG35" i="1"/>
  <c r="AF35" i="1"/>
  <c r="AD35" i="1" s="1"/>
  <c r="Z35" i="1"/>
  <c r="AI34" i="1"/>
  <c r="AH34" i="1"/>
  <c r="AG34" i="1"/>
  <c r="AF34" i="1"/>
  <c r="Z34" i="1"/>
  <c r="AI33" i="1"/>
  <c r="AH33" i="1"/>
  <c r="AG33" i="1"/>
  <c r="AF33" i="1"/>
  <c r="Z33" i="1"/>
  <c r="AI32" i="1"/>
  <c r="AH32" i="1"/>
  <c r="AG32" i="1"/>
  <c r="AF32" i="1"/>
  <c r="AD32" i="1" s="1"/>
  <c r="Z32" i="1"/>
  <c r="AI31" i="1"/>
  <c r="AH31" i="1"/>
  <c r="AG31" i="1"/>
  <c r="AF31" i="1"/>
  <c r="AD31" i="1" s="1"/>
  <c r="Z31" i="1"/>
  <c r="AI30" i="1"/>
  <c r="AH30" i="1"/>
  <c r="AG30" i="1"/>
  <c r="AF30" i="1"/>
  <c r="AD30" i="1" s="1"/>
  <c r="Z30" i="1"/>
  <c r="AI29" i="1"/>
  <c r="AH29" i="1"/>
  <c r="AG29" i="1"/>
  <c r="AF29" i="1"/>
  <c r="AD29" i="1" s="1"/>
  <c r="Z29" i="1"/>
  <c r="AI28" i="1"/>
  <c r="AH28" i="1"/>
  <c r="AG28" i="1"/>
  <c r="AF28" i="1"/>
  <c r="AD28" i="1" s="1"/>
  <c r="Z28" i="1"/>
  <c r="AI27" i="1"/>
  <c r="AH27" i="1"/>
  <c r="AG27" i="1"/>
  <c r="AF27" i="1"/>
  <c r="AD27" i="1" s="1"/>
  <c r="Z27" i="1"/>
  <c r="AI26" i="1"/>
  <c r="AH26" i="1"/>
  <c r="AG26" i="1"/>
  <c r="AF26" i="1"/>
  <c r="AD26" i="1" s="1"/>
  <c r="Z26" i="1"/>
  <c r="AI25" i="1"/>
  <c r="AH25" i="1"/>
  <c r="AG25" i="1"/>
  <c r="AF25" i="1"/>
  <c r="AD25" i="1" s="1"/>
  <c r="Z25" i="1"/>
  <c r="AS24" i="1"/>
  <c r="AI24" i="1"/>
  <c r="AH24" i="1"/>
  <c r="AG24" i="1"/>
  <c r="AF24" i="1"/>
  <c r="AD24" i="1" s="1"/>
  <c r="Z24" i="1"/>
  <c r="AI23" i="1"/>
  <c r="AH23" i="1"/>
  <c r="AG23" i="1"/>
  <c r="AF23" i="1"/>
  <c r="AD23" i="1" s="1"/>
  <c r="Z23" i="1"/>
  <c r="AI22" i="1"/>
  <c r="AH22" i="1"/>
  <c r="AG22" i="1"/>
  <c r="AF22" i="1"/>
  <c r="AD22" i="1" s="1"/>
  <c r="Z22" i="1"/>
  <c r="AI21" i="1"/>
  <c r="AH21" i="1"/>
  <c r="AG21" i="1"/>
  <c r="AF21" i="1"/>
  <c r="AD21" i="1" s="1"/>
  <c r="Z21" i="1"/>
  <c r="AI20" i="1"/>
  <c r="AH20" i="1"/>
  <c r="AG20" i="1"/>
  <c r="AF20" i="1"/>
  <c r="AD20" i="1" s="1"/>
  <c r="Z20" i="1"/>
  <c r="AI19" i="1"/>
  <c r="AH19" i="1"/>
  <c r="AG19" i="1"/>
  <c r="AF19" i="1"/>
  <c r="AD19" i="1" s="1"/>
  <c r="Z19" i="1"/>
  <c r="AI18" i="1"/>
  <c r="AH18" i="1"/>
  <c r="AG18" i="1"/>
  <c r="AF18" i="1"/>
  <c r="AD18" i="1" s="1"/>
  <c r="Z18" i="1"/>
  <c r="AI17" i="1"/>
  <c r="AH17" i="1"/>
  <c r="AG17" i="1"/>
  <c r="AF17" i="1"/>
  <c r="AD17" i="1" s="1"/>
  <c r="Z17" i="1"/>
  <c r="AI16" i="1"/>
  <c r="AH16" i="1"/>
  <c r="AG16" i="1"/>
  <c r="AF16" i="1"/>
  <c r="AD16" i="1" s="1"/>
  <c r="Z16" i="1"/>
  <c r="AI15" i="1"/>
  <c r="AH15" i="1"/>
  <c r="AG15" i="1"/>
  <c r="AF15" i="1"/>
  <c r="AD15" i="1" s="1"/>
  <c r="Z15" i="1"/>
  <c r="AS14" i="1"/>
  <c r="AI14" i="1"/>
  <c r="AH14" i="1"/>
  <c r="AG14" i="1"/>
  <c r="AF14" i="1"/>
  <c r="AD14" i="1" s="1"/>
  <c r="Z14" i="1"/>
  <c r="AI13" i="1"/>
  <c r="AH13" i="1"/>
  <c r="AG13" i="1"/>
  <c r="AF13" i="1"/>
  <c r="AD13" i="1" s="1"/>
  <c r="Z13" i="1"/>
  <c r="AI12" i="1"/>
  <c r="AH12" i="1"/>
  <c r="AG12" i="1"/>
  <c r="AF12" i="1"/>
  <c r="Z12" i="1"/>
  <c r="AI11" i="1"/>
  <c r="AH11" i="1"/>
  <c r="AG11" i="1"/>
  <c r="AF11" i="1"/>
  <c r="AD11" i="1" s="1"/>
  <c r="Z11" i="1"/>
  <c r="AI10" i="1"/>
  <c r="AH10" i="1"/>
  <c r="AG10" i="1"/>
  <c r="AF10" i="1"/>
  <c r="AD10" i="1" s="1"/>
  <c r="Z10" i="1"/>
  <c r="AI9" i="1"/>
  <c r="AH9" i="1"/>
  <c r="AG9" i="1"/>
  <c r="AF9" i="1"/>
  <c r="AD9" i="1" s="1"/>
  <c r="Z9" i="1"/>
  <c r="AI8" i="1"/>
  <c r="AH8" i="1"/>
  <c r="AG8" i="1"/>
  <c r="AF8" i="1"/>
  <c r="Z8" i="1"/>
  <c r="AI7" i="1"/>
  <c r="AH7" i="1"/>
  <c r="AG7" i="1"/>
  <c r="AF7" i="1"/>
  <c r="AD7" i="1" s="1"/>
  <c r="Z7" i="1"/>
  <c r="AI5" i="1"/>
  <c r="AH5" i="1"/>
  <c r="AG5" i="1"/>
  <c r="AF5" i="1"/>
  <c r="AD5" i="1" s="1"/>
  <c r="Z5" i="1"/>
  <c r="AI4" i="1"/>
  <c r="AH4" i="1"/>
  <c r="AG4" i="1"/>
  <c r="AF4" i="1"/>
  <c r="Z4" i="1"/>
  <c r="AI3" i="1"/>
  <c r="AH3" i="1"/>
  <c r="AG3" i="1"/>
  <c r="AF3" i="1"/>
  <c r="Z3" i="1"/>
  <c r="AI2" i="1"/>
  <c r="AH2" i="1"/>
  <c r="AG2" i="1"/>
  <c r="AF2" i="1"/>
  <c r="AD2" i="1" s="1"/>
  <c r="Z2" i="1"/>
  <c r="AD4" i="1" l="1"/>
  <c r="Z32" i="2"/>
  <c r="Z68" i="2"/>
  <c r="Z86" i="2"/>
  <c r="Z88" i="2"/>
  <c r="Z90" i="2"/>
  <c r="Z92" i="2"/>
  <c r="Z104" i="2"/>
  <c r="Z134" i="2"/>
  <c r="Z146" i="2"/>
  <c r="Z178" i="2"/>
  <c r="Z182" i="2"/>
  <c r="Z186" i="2"/>
  <c r="Z254" i="2"/>
  <c r="Z258" i="2"/>
  <c r="Z262" i="2"/>
  <c r="Y4" i="2"/>
  <c r="Y12" i="2"/>
  <c r="Y14" i="2"/>
  <c r="Y20" i="2"/>
  <c r="Y24" i="2"/>
  <c r="Y30" i="2"/>
  <c r="Y32" i="2"/>
  <c r="Y40" i="2"/>
  <c r="Y50" i="2"/>
  <c r="Y52" i="2"/>
  <c r="Y3" i="2"/>
  <c r="Y7" i="2"/>
  <c r="Y11" i="2"/>
  <c r="Y17" i="2"/>
  <c r="Y19" i="2"/>
  <c r="Y23" i="2"/>
  <c r="Y25" i="2"/>
  <c r="Y27" i="2"/>
  <c r="Y33" i="2"/>
  <c r="Y39" i="2"/>
  <c r="Y43" i="2"/>
  <c r="Y45" i="2"/>
  <c r="Y57" i="2"/>
  <c r="Y65" i="2"/>
  <c r="Y67" i="2"/>
  <c r="Y115" i="2"/>
  <c r="Y121" i="2"/>
  <c r="Y123" i="2"/>
  <c r="Y125" i="2"/>
  <c r="Y129" i="2"/>
  <c r="Y133" i="2"/>
  <c r="Y137" i="2"/>
  <c r="Y139" i="2"/>
  <c r="Y141" i="2"/>
  <c r="Y169" i="2"/>
  <c r="Y171" i="2"/>
  <c r="Y173" i="2"/>
  <c r="Y177" i="2"/>
  <c r="Y48" i="2"/>
  <c r="Y56" i="2"/>
  <c r="Y58" i="2"/>
  <c r="Y60" i="2"/>
  <c r="Y64" i="2"/>
  <c r="Y66" i="2"/>
  <c r="Y68" i="2"/>
  <c r="Y88" i="2"/>
  <c r="Y90" i="2"/>
  <c r="AE108" i="2"/>
  <c r="Y110" i="2"/>
  <c r="Y112" i="2"/>
  <c r="Y114" i="2"/>
  <c r="Y116" i="2"/>
  <c r="Y128" i="2"/>
  <c r="Y168" i="2"/>
  <c r="Y172" i="2"/>
  <c r="AE174" i="2"/>
  <c r="Y176" i="2"/>
  <c r="Y178" i="2"/>
  <c r="Y180" i="2"/>
  <c r="Y182" i="2"/>
  <c r="Y184" i="2"/>
  <c r="Y186" i="2"/>
  <c r="AE188" i="2"/>
  <c r="Y190" i="2"/>
  <c r="Y192" i="2"/>
  <c r="Y194" i="2"/>
  <c r="Y196" i="2"/>
  <c r="Y222" i="2"/>
  <c r="Y226" i="2"/>
  <c r="Y234" i="2"/>
  <c r="Y242" i="2"/>
  <c r="Y246" i="2"/>
  <c r="Z266" i="2"/>
  <c r="Z265" i="2"/>
  <c r="AE101" i="2"/>
  <c r="Z197" i="2"/>
  <c r="Z199" i="2"/>
  <c r="Z201" i="2"/>
  <c r="Z203" i="2"/>
  <c r="Z207" i="2"/>
  <c r="Z211" i="2"/>
  <c r="Z213" i="2"/>
  <c r="Z215" i="2"/>
  <c r="Z217" i="2"/>
  <c r="Z219" i="2"/>
  <c r="Z221" i="2"/>
  <c r="Z223" i="2"/>
  <c r="Z225" i="2"/>
  <c r="Z227" i="2"/>
  <c r="Z229" i="2"/>
  <c r="Z231" i="2"/>
  <c r="Z235" i="2"/>
  <c r="Z239" i="2"/>
  <c r="Z241" i="2"/>
  <c r="Z243" i="2"/>
  <c r="Z245" i="2"/>
  <c r="Z247" i="2"/>
  <c r="Z251" i="2"/>
  <c r="Z255" i="2"/>
  <c r="Z257" i="2"/>
  <c r="Z259" i="2"/>
  <c r="Z261" i="2"/>
  <c r="Y142" i="2"/>
  <c r="Y146" i="2"/>
  <c r="Z214" i="2"/>
  <c r="Z224" i="2"/>
  <c r="Z228" i="2"/>
  <c r="Y230" i="2"/>
  <c r="Z232" i="2"/>
  <c r="Y262" i="2"/>
  <c r="AE181" i="2"/>
  <c r="AE116" i="2"/>
  <c r="Z126" i="2"/>
  <c r="Z130" i="2"/>
  <c r="Z176" i="2"/>
  <c r="Z190" i="2"/>
  <c r="Z108" i="2"/>
  <c r="Z194" i="2"/>
  <c r="Z218" i="2"/>
  <c r="Z222" i="2"/>
  <c r="Z226" i="2"/>
  <c r="Z230" i="2"/>
  <c r="Z234" i="2"/>
  <c r="Y265" i="2"/>
  <c r="Y69" i="2"/>
  <c r="Y73" i="2"/>
  <c r="Y75" i="2"/>
  <c r="Y77" i="2"/>
  <c r="Y83" i="2"/>
  <c r="Y85" i="2"/>
  <c r="Y89" i="2"/>
  <c r="Y91" i="2"/>
  <c r="Y93" i="2"/>
  <c r="Y97" i="2"/>
  <c r="Y99" i="2"/>
  <c r="Y101" i="2"/>
  <c r="Y105" i="2"/>
  <c r="Y107" i="2"/>
  <c r="Z128" i="2"/>
  <c r="Z132" i="2"/>
  <c r="Z140" i="2"/>
  <c r="Z158" i="2"/>
  <c r="Z162" i="2"/>
  <c r="Y166" i="2"/>
  <c r="Y170" i="2"/>
  <c r="Z192" i="2"/>
  <c r="Z196" i="2"/>
  <c r="Y200" i="2"/>
  <c r="Y204" i="2"/>
  <c r="AE206" i="2"/>
  <c r="Y208" i="2"/>
  <c r="Y210" i="2"/>
  <c r="Y212" i="2"/>
  <c r="Y214" i="2"/>
  <c r="Y216" i="2"/>
  <c r="Y218" i="2"/>
  <c r="Y220" i="2"/>
  <c r="Y224" i="2"/>
  <c r="Y228" i="2"/>
  <c r="AE230" i="2"/>
  <c r="Y232" i="2"/>
  <c r="Y236" i="2"/>
  <c r="Y240" i="2"/>
  <c r="Y244" i="2"/>
  <c r="Y248" i="2"/>
  <c r="Y252" i="2"/>
  <c r="Y254" i="2"/>
  <c r="Y256" i="2"/>
  <c r="Y258" i="2"/>
  <c r="Y260" i="2"/>
  <c r="Y264" i="2"/>
  <c r="AE9" i="2"/>
  <c r="Z154" i="2"/>
  <c r="Z3" i="2"/>
  <c r="Z5" i="2"/>
  <c r="Z7" i="2"/>
  <c r="Z25" i="2"/>
  <c r="Z29" i="2"/>
  <c r="Z31" i="2"/>
  <c r="Z33" i="2"/>
  <c r="Z35" i="2"/>
  <c r="Z37" i="2"/>
  <c r="Z39" i="2"/>
  <c r="Z41" i="2"/>
  <c r="Z43" i="2"/>
  <c r="Z53" i="2"/>
  <c r="Z63" i="2"/>
  <c r="Z65" i="2"/>
  <c r="Z67" i="2"/>
  <c r="AE77" i="2"/>
  <c r="AE133" i="2"/>
  <c r="Y145" i="2"/>
  <c r="Y147" i="2"/>
  <c r="Y161" i="2"/>
  <c r="Y163" i="2"/>
  <c r="Y165" i="2"/>
  <c r="Z168" i="2"/>
  <c r="Z172" i="2"/>
  <c r="Z184" i="2"/>
  <c r="Z188" i="2"/>
  <c r="Y198" i="2"/>
  <c r="Y202" i="2"/>
  <c r="AE204" i="2"/>
  <c r="Z208" i="2"/>
  <c r="Z212" i="2"/>
  <c r="Z220" i="2"/>
  <c r="Z246" i="2"/>
  <c r="Y250" i="2"/>
  <c r="AE252" i="2"/>
  <c r="Z256" i="2"/>
  <c r="Z260" i="2"/>
  <c r="Z264" i="2"/>
  <c r="Z142" i="2"/>
  <c r="Z148" i="2"/>
  <c r="Z152" i="2"/>
  <c r="Z160" i="2"/>
  <c r="Y6" i="2"/>
  <c r="Y16" i="2"/>
  <c r="AE67" i="2"/>
  <c r="Z69" i="2"/>
  <c r="Z89" i="2"/>
  <c r="Z93" i="2"/>
  <c r="Z97" i="2"/>
  <c r="Z99" i="2"/>
  <c r="Z101" i="2"/>
  <c r="Z105" i="2"/>
  <c r="Y179" i="2"/>
  <c r="Y181" i="2"/>
  <c r="Y185" i="2"/>
  <c r="Y187" i="2"/>
  <c r="Y189" i="2"/>
  <c r="AE191" i="2"/>
  <c r="Y193" i="2"/>
  <c r="Y195" i="2"/>
  <c r="AE196" i="2"/>
  <c r="Z200" i="2"/>
  <c r="Z204" i="2"/>
  <c r="Z216" i="2"/>
  <c r="Y238" i="2"/>
  <c r="Z240" i="2"/>
  <c r="Z242" i="2"/>
  <c r="AE244" i="2"/>
  <c r="Z248" i="2"/>
  <c r="Z252" i="2"/>
  <c r="AE15" i="2"/>
  <c r="AE45" i="2"/>
  <c r="Z144" i="2"/>
  <c r="Z150" i="2"/>
  <c r="Z156" i="2"/>
  <c r="Z180" i="2"/>
  <c r="Y92" i="2"/>
  <c r="Y96" i="2"/>
  <c r="Y104" i="2"/>
  <c r="Y106" i="2"/>
  <c r="Y108" i="2"/>
  <c r="Z109" i="2"/>
  <c r="Z119" i="2"/>
  <c r="Z123" i="2"/>
  <c r="Z125" i="2"/>
  <c r="Z133" i="2"/>
  <c r="Z135" i="2"/>
  <c r="Z137" i="2"/>
  <c r="Z139" i="2"/>
  <c r="Z141" i="2"/>
  <c r="Z149" i="2"/>
  <c r="AE173" i="2"/>
  <c r="AE197" i="2"/>
  <c r="Y201" i="2"/>
  <c r="Y203" i="2"/>
  <c r="AE205" i="2"/>
  <c r="Y209" i="2"/>
  <c r="Y211" i="2"/>
  <c r="Y213" i="2"/>
  <c r="Y217" i="2"/>
  <c r="Y219" i="2"/>
  <c r="Y221" i="2"/>
  <c r="Y225" i="2"/>
  <c r="Y227" i="2"/>
  <c r="Y229" i="2"/>
  <c r="AE231" i="2"/>
  <c r="Y233" i="2"/>
  <c r="Y235" i="2"/>
  <c r="AE237" i="2"/>
  <c r="AE239" i="2"/>
  <c r="Y241" i="2"/>
  <c r="Y243" i="2"/>
  <c r="AE245" i="2"/>
  <c r="AE247" i="2"/>
  <c r="Y249" i="2"/>
  <c r="Y251" i="2"/>
  <c r="AE253" i="2"/>
  <c r="AE255" i="2"/>
  <c r="Y257" i="2"/>
  <c r="Y259" i="2"/>
  <c r="Y261" i="2"/>
  <c r="Y263" i="2"/>
  <c r="AE44" i="2"/>
  <c r="AE84" i="2"/>
  <c r="Z102" i="2"/>
  <c r="Y120" i="2"/>
  <c r="Y122" i="2"/>
  <c r="Y124" i="2"/>
  <c r="Y130" i="2"/>
  <c r="Y132" i="2"/>
  <c r="Y136" i="2"/>
  <c r="Y140" i="2"/>
  <c r="AE141" i="2"/>
  <c r="Z143" i="2"/>
  <c r="Z145" i="2"/>
  <c r="Z147" i="2"/>
  <c r="Z159" i="2"/>
  <c r="Z161" i="2"/>
  <c r="Z163" i="2"/>
  <c r="Z165" i="2"/>
  <c r="Z177" i="2"/>
  <c r="Z193" i="2"/>
  <c r="Z209" i="2"/>
  <c r="AE229" i="2"/>
  <c r="Z253" i="2"/>
  <c r="Z10" i="2"/>
  <c r="Z12" i="2"/>
  <c r="Z14" i="2"/>
  <c r="Z16" i="2"/>
  <c r="Z18" i="2"/>
  <c r="Z20" i="2"/>
  <c r="Z22" i="2"/>
  <c r="Z54" i="2"/>
  <c r="Z56" i="2"/>
  <c r="Z58" i="2"/>
  <c r="Z60" i="2"/>
  <c r="Z64" i="2"/>
  <c r="Z98" i="2"/>
  <c r="Y144" i="2"/>
  <c r="Y148" i="2"/>
  <c r="Y150" i="2"/>
  <c r="Y152" i="2"/>
  <c r="Y154" i="2"/>
  <c r="Y156" i="2"/>
  <c r="Y160" i="2"/>
  <c r="Y162" i="2"/>
  <c r="Y164" i="2"/>
  <c r="AE165" i="2"/>
  <c r="Z167" i="2"/>
  <c r="Z169" i="2"/>
  <c r="Z171" i="2"/>
  <c r="Z173" i="2"/>
  <c r="Z183" i="2"/>
  <c r="Z185" i="2"/>
  <c r="Z187" i="2"/>
  <c r="Z189" i="2"/>
  <c r="Z191" i="2"/>
  <c r="Z195" i="2"/>
  <c r="Z205" i="2"/>
  <c r="AE221" i="2"/>
  <c r="Z233" i="2"/>
  <c r="Z237" i="2"/>
  <c r="Z249" i="2"/>
  <c r="Y266" i="2"/>
  <c r="AE21" i="2"/>
  <c r="Y21" i="2"/>
  <c r="AE46" i="2"/>
  <c r="Y46" i="2"/>
  <c r="AE7" i="2"/>
  <c r="Z57" i="2"/>
  <c r="AE10" i="2"/>
  <c r="Y10" i="2"/>
  <c r="Y138" i="2"/>
  <c r="Z138" i="2"/>
  <c r="Z153" i="2"/>
  <c r="Z157" i="2"/>
  <c r="AE6" i="2"/>
  <c r="Z17" i="2"/>
  <c r="Z23" i="2"/>
  <c r="AE37" i="2"/>
  <c r="Y37" i="2"/>
  <c r="Z46" i="2"/>
  <c r="Z48" i="2"/>
  <c r="Z52" i="2"/>
  <c r="Z71" i="2"/>
  <c r="Z73" i="2"/>
  <c r="Z77" i="2"/>
  <c r="Z79" i="2"/>
  <c r="Z81" i="2"/>
  <c r="Z85" i="2"/>
  <c r="Y109" i="2"/>
  <c r="Z112" i="2"/>
  <c r="Z116" i="2"/>
  <c r="Z2" i="2"/>
  <c r="Z4" i="2"/>
  <c r="Z6" i="2"/>
  <c r="AE14" i="2"/>
  <c r="AE18" i="2"/>
  <c r="Y18" i="2"/>
  <c r="Y22" i="2"/>
  <c r="AE23" i="2"/>
  <c r="AE25" i="2"/>
  <c r="Y47" i="2"/>
  <c r="Y49" i="2"/>
  <c r="Y51" i="2"/>
  <c r="AE52" i="2"/>
  <c r="AE60" i="2"/>
  <c r="Z62" i="2"/>
  <c r="Z66" i="2"/>
  <c r="Y70" i="2"/>
  <c r="Y72" i="2"/>
  <c r="Y74" i="2"/>
  <c r="Y76" i="2"/>
  <c r="Y78" i="2"/>
  <c r="Y80" i="2"/>
  <c r="Y82" i="2"/>
  <c r="Y84" i="2"/>
  <c r="AE85" i="2"/>
  <c r="Z87" i="2"/>
  <c r="Z91" i="2"/>
  <c r="AE93" i="2"/>
  <c r="Y113" i="2"/>
  <c r="AE117" i="2"/>
  <c r="AE119" i="2"/>
  <c r="Y119" i="2"/>
  <c r="AE124" i="2"/>
  <c r="AE148" i="2"/>
  <c r="Z13" i="2"/>
  <c r="AE24" i="2"/>
  <c r="Z59" i="2"/>
  <c r="Z129" i="2"/>
  <c r="Z36" i="2"/>
  <c r="AE62" i="2"/>
  <c r="Y62" i="2"/>
  <c r="AE103" i="2"/>
  <c r="Y103" i="2"/>
  <c r="Z155" i="2"/>
  <c r="Z103" i="2"/>
  <c r="Z107" i="2"/>
  <c r="Z136" i="2"/>
  <c r="AE2" i="2"/>
  <c r="Y2" i="2"/>
  <c r="Z15" i="2"/>
  <c r="Z26" i="2"/>
  <c r="AE17" i="2"/>
  <c r="Z34" i="2"/>
  <c r="Z40" i="2"/>
  <c r="Z122" i="2"/>
  <c r="Z151" i="2"/>
  <c r="AE5" i="2"/>
  <c r="Y5" i="2"/>
  <c r="Z27" i="2"/>
  <c r="Y9" i="2"/>
  <c r="Y15" i="2"/>
  <c r="Y61" i="2"/>
  <c r="AE63" i="2"/>
  <c r="Y63" i="2"/>
  <c r="Y98" i="2"/>
  <c r="AE135" i="2"/>
  <c r="Y135" i="2"/>
  <c r="AE53" i="2"/>
  <c r="AE87" i="2"/>
  <c r="Y87" i="2"/>
  <c r="Z96" i="2"/>
  <c r="AE125" i="2"/>
  <c r="Z131" i="2"/>
  <c r="Y8" i="2"/>
  <c r="AE8" i="2"/>
  <c r="AE32" i="2"/>
  <c r="Z44" i="2"/>
  <c r="Z8" i="2"/>
  <c r="Y53" i="2"/>
  <c r="AE86" i="2"/>
  <c r="Y86" i="2"/>
  <c r="Y26" i="2"/>
  <c r="Y55" i="2"/>
  <c r="Y59" i="2"/>
  <c r="Y100" i="2"/>
  <c r="AE102" i="2"/>
  <c r="Y102" i="2"/>
  <c r="Y131" i="2"/>
  <c r="AE16" i="2"/>
  <c r="Y42" i="2"/>
  <c r="Y44" i="2"/>
  <c r="Z45" i="2"/>
  <c r="AE61" i="2"/>
  <c r="Z70" i="2"/>
  <c r="Z72" i="2"/>
  <c r="Z74" i="2"/>
  <c r="Z76" i="2"/>
  <c r="Z78" i="2"/>
  <c r="Z80" i="2"/>
  <c r="Z82" i="2"/>
  <c r="Z84" i="2"/>
  <c r="Z106" i="2"/>
  <c r="AE109" i="2"/>
  <c r="Z111" i="2"/>
  <c r="Z113" i="2"/>
  <c r="Z115" i="2"/>
  <c r="Z117" i="2"/>
  <c r="Z121" i="2"/>
  <c r="AE149" i="2"/>
  <c r="Y153" i="2"/>
  <c r="Y155" i="2"/>
  <c r="AE157" i="2"/>
  <c r="AE159" i="2"/>
  <c r="Y159" i="2"/>
  <c r="AE118" i="2"/>
  <c r="Y118" i="2"/>
  <c r="AE183" i="2"/>
  <c r="Y183" i="2"/>
  <c r="Z30" i="2"/>
  <c r="Z61" i="2"/>
  <c r="Z127" i="2"/>
  <c r="Z11" i="2"/>
  <c r="Z28" i="2"/>
  <c r="Z55" i="2"/>
  <c r="AE29" i="2"/>
  <c r="Y29" i="2"/>
  <c r="AE134" i="2"/>
  <c r="Y134" i="2"/>
  <c r="Z9" i="2"/>
  <c r="AE92" i="2"/>
  <c r="Y31" i="2"/>
  <c r="AE31" i="2"/>
  <c r="Z42" i="2"/>
  <c r="Z21" i="2"/>
  <c r="Y41" i="2"/>
  <c r="Z50" i="2"/>
  <c r="AE69" i="2"/>
  <c r="Z75" i="2"/>
  <c r="Z83" i="2"/>
  <c r="Z110" i="2"/>
  <c r="Z114" i="2"/>
  <c r="Z118" i="2"/>
  <c r="Z120" i="2"/>
  <c r="Z124" i="2"/>
  <c r="AE158" i="2"/>
  <c r="Y158" i="2"/>
  <c r="Z175" i="2"/>
  <c r="Z179" i="2"/>
  <c r="Z181" i="2"/>
  <c r="AE111" i="2"/>
  <c r="AE126" i="2"/>
  <c r="AE139" i="2"/>
  <c r="Z250" i="2"/>
  <c r="Z238" i="2"/>
  <c r="Z210" i="2"/>
  <c r="Z206" i="2"/>
  <c r="Z202" i="2"/>
  <c r="Z198" i="2"/>
  <c r="Z174" i="2"/>
  <c r="Z170" i="2"/>
  <c r="Z166" i="2"/>
  <c r="AE143" i="2"/>
  <c r="AE54" i="2"/>
  <c r="AE71" i="2"/>
  <c r="AE13" i="2"/>
  <c r="AE33" i="2"/>
  <c r="AE50" i="2"/>
  <c r="AE79" i="2"/>
  <c r="AE94" i="2"/>
  <c r="AE151" i="2"/>
  <c r="AE164" i="2"/>
  <c r="AE213" i="2"/>
  <c r="AE261" i="2"/>
  <c r="AE263" i="2"/>
  <c r="Y206" i="2"/>
  <c r="Y174" i="2"/>
  <c r="Y126" i="2"/>
  <c r="Y94" i="2"/>
  <c r="Y54" i="2"/>
  <c r="AE182" i="2"/>
  <c r="AE199" i="2"/>
  <c r="AE214" i="2"/>
  <c r="AE254" i="2"/>
  <c r="AE142" i="2"/>
  <c r="AE167" i="2"/>
  <c r="AE189" i="2"/>
  <c r="AE222" i="2"/>
  <c r="AE243" i="2"/>
  <c r="AE262" i="2"/>
  <c r="Y253" i="2"/>
  <c r="Y245" i="2"/>
  <c r="Y237" i="2"/>
  <c r="Y205" i="2"/>
  <c r="Y197" i="2"/>
  <c r="Y157" i="2"/>
  <c r="Y149" i="2"/>
  <c r="Y117" i="2"/>
  <c r="Y13" i="2"/>
  <c r="AE30" i="2"/>
  <c r="AE70" i="2"/>
  <c r="AE100" i="2"/>
  <c r="AE110" i="2"/>
  <c r="AE123" i="2"/>
  <c r="AE127" i="2"/>
  <c r="AE132" i="2"/>
  <c r="AE175" i="2"/>
  <c r="AE180" i="2"/>
  <c r="AE190" i="2"/>
  <c r="AE207" i="2"/>
  <c r="AE212" i="2"/>
  <c r="AE251" i="2"/>
  <c r="AE260" i="2"/>
  <c r="Z244" i="2"/>
  <c r="Z236" i="2"/>
  <c r="Z164" i="2"/>
  <c r="Z100" i="2"/>
  <c r="AE51" i="2"/>
  <c r="AE78" i="2"/>
  <c r="AE95" i="2"/>
  <c r="AE150" i="2"/>
  <c r="AE220" i="2"/>
  <c r="AE238" i="2"/>
  <c r="Y188" i="2"/>
  <c r="AE198" i="2"/>
  <c r="AE215" i="2"/>
  <c r="AE246" i="2"/>
  <c r="AE250" i="2"/>
  <c r="AE259" i="2"/>
  <c r="Z263" i="2"/>
  <c r="Z51" i="2"/>
  <c r="AE166" i="2"/>
  <c r="AE223" i="2"/>
  <c r="Y255" i="2"/>
  <c r="Y247" i="2"/>
  <c r="Y239" i="2"/>
  <c r="Y231" i="2"/>
  <c r="Y223" i="2"/>
  <c r="Y215" i="2"/>
  <c r="Y207" i="2"/>
  <c r="Y199" i="2"/>
  <c r="Y191" i="2"/>
  <c r="Y175" i="2"/>
  <c r="Y167" i="2"/>
  <c r="Y151" i="2"/>
  <c r="Y143" i="2"/>
  <c r="Y127" i="2"/>
  <c r="Y111" i="2"/>
  <c r="Y95" i="2"/>
  <c r="Y79" i="2"/>
  <c r="Y71" i="2"/>
  <c r="AE49" i="2"/>
  <c r="AE56" i="2"/>
  <c r="AE88" i="2"/>
  <c r="AE128" i="2"/>
  <c r="AE59" i="2"/>
  <c r="AE73" i="2"/>
  <c r="AE90" i="2"/>
  <c r="AE153" i="2"/>
  <c r="AE156" i="2"/>
  <c r="AE169" i="2"/>
  <c r="AE203" i="2"/>
  <c r="AE217" i="2"/>
  <c r="AE76" i="2"/>
  <c r="AE81" i="2"/>
  <c r="AE97" i="2"/>
  <c r="AE107" i="2"/>
  <c r="AE115" i="2"/>
  <c r="AE120" i="2"/>
  <c r="AE137" i="2"/>
  <c r="AE140" i="2"/>
  <c r="AE147" i="2"/>
  <c r="AE161" i="2"/>
  <c r="AE179" i="2"/>
  <c r="AE187" i="2"/>
  <c r="AE192" i="2"/>
  <c r="AE211" i="2"/>
  <c r="AE225" i="2"/>
  <c r="AE228" i="2"/>
  <c r="AE233" i="2"/>
  <c r="AE236" i="2"/>
  <c r="AE241" i="2"/>
  <c r="AE256" i="2"/>
  <c r="AE258" i="2"/>
  <c r="AE145" i="2"/>
  <c r="AE249" i="2"/>
  <c r="AE130" i="2"/>
  <c r="AE4" i="2"/>
  <c r="AE12" i="2"/>
  <c r="AE20" i="2"/>
  <c r="AE28" i="2"/>
  <c r="AE36" i="2"/>
  <c r="AE39" i="2"/>
  <c r="AE55" i="2"/>
  <c r="AE122" i="2"/>
  <c r="AE155" i="2"/>
  <c r="AE171" i="2"/>
  <c r="AE194" i="2"/>
  <c r="AE200" i="2"/>
  <c r="AE219" i="2"/>
  <c r="AE65" i="2"/>
  <c r="AE43" i="2"/>
  <c r="AE68" i="2"/>
  <c r="AE27" i="2"/>
  <c r="AE35" i="2"/>
  <c r="AE48" i="2"/>
  <c r="AE57" i="2"/>
  <c r="AE58" i="2"/>
  <c r="AE64" i="2"/>
  <c r="AE89" i="2"/>
  <c r="AE99" i="2"/>
  <c r="AE104" i="2"/>
  <c r="AE112" i="2"/>
  <c r="AE129" i="2"/>
  <c r="AE144" i="2"/>
  <c r="AE163" i="2"/>
  <c r="AE176" i="2"/>
  <c r="AE184" i="2"/>
  <c r="AE202" i="2"/>
  <c r="AE208" i="2"/>
  <c r="AE227" i="2"/>
  <c r="AE235" i="2"/>
  <c r="AE248" i="2"/>
  <c r="AE177" i="2"/>
  <c r="AE195" i="2"/>
  <c r="AE172" i="2"/>
  <c r="AE11" i="2"/>
  <c r="AE19" i="2"/>
  <c r="AE41" i="2"/>
  <c r="AE26" i="2"/>
  <c r="AE34" i="2"/>
  <c r="AE38" i="2"/>
  <c r="AE66" i="2"/>
  <c r="AE72" i="2"/>
  <c r="AE75" i="2"/>
  <c r="AE106" i="2"/>
  <c r="AE114" i="2"/>
  <c r="AE146" i="2"/>
  <c r="AE152" i="2"/>
  <c r="AE168" i="2"/>
  <c r="AE178" i="2"/>
  <c r="AE186" i="2"/>
  <c r="AE210" i="2"/>
  <c r="AE216" i="2"/>
  <c r="AE113" i="2"/>
  <c r="AE185" i="2"/>
  <c r="AE209" i="2"/>
  <c r="AE22" i="2"/>
  <c r="AE3" i="2"/>
  <c r="AE42" i="2"/>
  <c r="AE74" i="2"/>
  <c r="AE80" i="2"/>
  <c r="AE83" i="2"/>
  <c r="AE91" i="2"/>
  <c r="AE96" i="2"/>
  <c r="AE121" i="2"/>
  <c r="AE131" i="2"/>
  <c r="AE136" i="2"/>
  <c r="AE154" i="2"/>
  <c r="AE160" i="2"/>
  <c r="AE170" i="2"/>
  <c r="AE193" i="2"/>
  <c r="AE218" i="2"/>
  <c r="AE224" i="2"/>
  <c r="AE226" i="2"/>
  <c r="AE232" i="2"/>
  <c r="AE234" i="2"/>
  <c r="AE240" i="2"/>
  <c r="AE257" i="2"/>
  <c r="AE40" i="2"/>
  <c r="AE105" i="2"/>
  <c r="AE47" i="2"/>
  <c r="AE82" i="2"/>
  <c r="AE98" i="2"/>
  <c r="AE138" i="2"/>
  <c r="AE162" i="2"/>
  <c r="AE201" i="2"/>
  <c r="AE242" i="2"/>
  <c r="AD33" i="1"/>
  <c r="AE47" i="1"/>
  <c r="AE49" i="1"/>
  <c r="AE39" i="1"/>
  <c r="AE27" i="1"/>
  <c r="AE26" i="1"/>
  <c r="AE43" i="1"/>
  <c r="AE51" i="1"/>
  <c r="AE34" i="1"/>
  <c r="AE31" i="1"/>
  <c r="AE35" i="1"/>
  <c r="AE41" i="1"/>
  <c r="AE11" i="1"/>
  <c r="AE40" i="1"/>
  <c r="AJ3" i="1"/>
  <c r="AE20" i="1"/>
  <c r="AE23" i="1"/>
  <c r="AE29" i="1"/>
  <c r="AE32" i="1"/>
  <c r="AE46" i="1"/>
  <c r="AE37" i="1"/>
  <c r="AE7" i="1"/>
  <c r="AJ12" i="1"/>
  <c r="AE30" i="1"/>
  <c r="AE45" i="1"/>
  <c r="AD47" i="1"/>
  <c r="AE48" i="1"/>
  <c r="AE50" i="1"/>
  <c r="AE19" i="1"/>
  <c r="AE25" i="1"/>
  <c r="AE42" i="1"/>
  <c r="AE33" i="1"/>
  <c r="AE36" i="1"/>
  <c r="AJ8" i="1"/>
  <c r="AE38" i="1"/>
  <c r="AE28" i="1"/>
  <c r="AE44" i="1"/>
  <c r="AE4" i="1"/>
  <c r="AE9" i="1"/>
  <c r="AE16" i="1"/>
  <c r="AJ13" i="1"/>
  <c r="AD3" i="1"/>
  <c r="AE5" i="1"/>
  <c r="AD8" i="1"/>
  <c r="AE10" i="1"/>
  <c r="AD12" i="1"/>
  <c r="AE14" i="1"/>
  <c r="AE22" i="1"/>
  <c r="AJ7" i="1"/>
  <c r="AE24" i="1"/>
  <c r="AE13" i="1"/>
  <c r="AE3" i="1"/>
  <c r="AE8" i="1"/>
  <c r="AE12" i="1"/>
  <c r="AE18" i="1"/>
  <c r="AD34" i="1"/>
  <c r="AJ11" i="1"/>
  <c r="AE21" i="1"/>
  <c r="AJ5" i="1"/>
  <c r="AJ10" i="1"/>
  <c r="AJ14" i="1"/>
  <c r="AE15" i="1"/>
  <c r="AJ4" i="1"/>
  <c r="AJ9" i="1"/>
  <c r="AE17" i="1"/>
  <c r="AJ2" i="1"/>
  <c r="AJ15" i="1"/>
  <c r="AJ16" i="1"/>
  <c r="AJ17" i="1"/>
  <c r="AJ18" i="1"/>
  <c r="AJ19" i="1"/>
  <c r="AJ20" i="1"/>
  <c r="AJ21" i="1"/>
  <c r="AJ22" i="1"/>
  <c r="AJ23" i="1"/>
  <c r="AJ24" i="1"/>
  <c r="AJ40" i="1"/>
  <c r="AJ25" i="1"/>
  <c r="AJ26" i="1"/>
  <c r="AJ27" i="1"/>
  <c r="AJ28" i="1"/>
  <c r="AJ29" i="1"/>
  <c r="AJ30" i="1"/>
  <c r="AJ31" i="1"/>
  <c r="AJ32" i="1"/>
  <c r="AJ36" i="1"/>
  <c r="AJ37" i="1"/>
  <c r="AJ39" i="1"/>
  <c r="AJ42" i="1"/>
  <c r="AJ43" i="1"/>
  <c r="AJ44" i="1"/>
  <c r="AJ45" i="1"/>
  <c r="AJ47" i="1"/>
  <c r="AJ49" i="1"/>
  <c r="AJ33" i="1"/>
  <c r="AJ34" i="1"/>
  <c r="AJ35" i="1"/>
  <c r="AJ38" i="1"/>
  <c r="AJ41" i="1"/>
  <c r="AJ46" i="1"/>
  <c r="AJ48" i="1"/>
  <c r="AJ50" i="1"/>
  <c r="AJ51" i="1"/>
  <c r="AE2" i="1"/>
</calcChain>
</file>

<file path=xl/sharedStrings.xml><?xml version="1.0" encoding="utf-8"?>
<sst xmlns="http://schemas.openxmlformats.org/spreadsheetml/2006/main" count="3306" uniqueCount="844">
  <si>
    <t xml:space="preserve">HL Ref No. </t>
  </si>
  <si>
    <t>LP Ref</t>
  </si>
  <si>
    <t>Ref</t>
  </si>
  <si>
    <t>Sub-Ref</t>
  </si>
  <si>
    <t>Site Name</t>
  </si>
  <si>
    <t>NTC Ward</t>
  </si>
  <si>
    <t>Category</t>
  </si>
  <si>
    <t>Status</t>
  </si>
  <si>
    <t>Landownership (when known)</t>
  </si>
  <si>
    <t>Developer or Applicant (where applicable)</t>
  </si>
  <si>
    <t>Agent (where applicable)</t>
  </si>
  <si>
    <t>LA Element?</t>
  </si>
  <si>
    <t>X-Coord (centroid)</t>
  </si>
  <si>
    <t>Y-Coord (centroid)</t>
  </si>
  <si>
    <t>Total site area (ha)</t>
  </si>
  <si>
    <t>Estimated developable site area (ha)</t>
  </si>
  <si>
    <t>LA estimate of potential yield</t>
  </si>
  <si>
    <t>Year Added</t>
  </si>
  <si>
    <t>Planning Application Ref</t>
  </si>
  <si>
    <t>Land Use of App</t>
  </si>
  <si>
    <t>Planning and Delivery Status</t>
  </si>
  <si>
    <t>Homes Built</t>
  </si>
  <si>
    <t>Under Const-ruction</t>
  </si>
  <si>
    <t>Not Started</t>
  </si>
  <si>
    <t>Total Outstanding</t>
  </si>
  <si>
    <t>Notes</t>
  </si>
  <si>
    <t>Is the Site Suitable</t>
  </si>
  <si>
    <t>Is the Site Available</t>
  </si>
  <si>
    <t>Deliverable / Developable</t>
  </si>
  <si>
    <t>Achievable</t>
  </si>
  <si>
    <t>next 5 years</t>
  </si>
  <si>
    <t>6 to 10 years</t>
  </si>
  <si>
    <t>11 to 15 years</t>
  </si>
  <si>
    <t>16 years plus</t>
  </si>
  <si>
    <t>Total</t>
  </si>
  <si>
    <t>2011 - 2012</t>
  </si>
  <si>
    <t>2012 - 2013</t>
  </si>
  <si>
    <t>2013 - 2014</t>
  </si>
  <si>
    <t>2014 - 2015</t>
  </si>
  <si>
    <t xml:space="preserve">2015 - 2016  </t>
  </si>
  <si>
    <t>2016 - 2017</t>
  </si>
  <si>
    <t>2017 - 2018</t>
  </si>
  <si>
    <t>2018 - 2019</t>
  </si>
  <si>
    <t>2019 - 2020</t>
  </si>
  <si>
    <t>2020 - 2021</t>
  </si>
  <si>
    <t>2021 - 2022</t>
  </si>
  <si>
    <t>2022 - 2023</t>
  </si>
  <si>
    <t>2023 - 2024</t>
  </si>
  <si>
    <t>2024 - 2025</t>
  </si>
  <si>
    <t>2025 - 2026</t>
  </si>
  <si>
    <t>2026 - 2027</t>
  </si>
  <si>
    <t>2027 - 2028</t>
  </si>
  <si>
    <t>2028 - 2029</t>
  </si>
  <si>
    <t>2029 - 2030</t>
  </si>
  <si>
    <t>2030 - 2031</t>
  </si>
  <si>
    <t>2031 - 2032</t>
  </si>
  <si>
    <t>2032 - 2033</t>
  </si>
  <si>
    <t>2033 - 2034</t>
  </si>
  <si>
    <t>2034 - 2035</t>
  </si>
  <si>
    <t>2035 - 2036</t>
  </si>
  <si>
    <t>over 20 years</t>
  </si>
  <si>
    <t>1565</t>
  </si>
  <si>
    <t/>
  </si>
  <si>
    <t>Howdon Green, Willington Quay</t>
  </si>
  <si>
    <t>Riverside</t>
  </si>
  <si>
    <t>Wallsend</t>
  </si>
  <si>
    <t>1a)</t>
  </si>
  <si>
    <t>Full Permission</t>
  </si>
  <si>
    <t>100% brownfield</t>
  </si>
  <si>
    <t>20/00604/REM</t>
  </si>
  <si>
    <t xml:space="preserve">residential </t>
  </si>
  <si>
    <t>not started</t>
  </si>
  <si>
    <t xml:space="preserve">Granted May 2021 </t>
  </si>
  <si>
    <t>yes</t>
  </si>
  <si>
    <t>1575</t>
  </si>
  <si>
    <t>West Chirton South, Norham Road, North Shields</t>
  </si>
  <si>
    <t>Chirton</t>
  </si>
  <si>
    <t>1b)</t>
  </si>
  <si>
    <t>Mixed ownership</t>
  </si>
  <si>
    <t>De Pol Associates</t>
  </si>
  <si>
    <t>LA</t>
  </si>
  <si>
    <t>14/01018/OUT &amp; 18/01749/REM</t>
  </si>
  <si>
    <t>mixed use</t>
  </si>
  <si>
    <t>u/c</t>
  </si>
  <si>
    <t>outline permitted 07 Aug 2017, REM submitted December 2018 which reduces site to 399. Committee in July 2019</t>
  </si>
  <si>
    <t>1717</t>
  </si>
  <si>
    <t>c</t>
  </si>
  <si>
    <t>Shiremoor West (adj Pavillion)</t>
  </si>
  <si>
    <t>Valley</t>
  </si>
  <si>
    <t>Northumberland Estates</t>
  </si>
  <si>
    <t>100% greenfield</t>
  </si>
  <si>
    <t>20/01339/FUL</t>
  </si>
  <si>
    <t>d</t>
  </si>
  <si>
    <t>Shiremoor West (Phase C)</t>
  </si>
  <si>
    <t>21/02191/FUL</t>
  </si>
  <si>
    <t>g</t>
  </si>
  <si>
    <t>Shiremoor West (along A186)</t>
  </si>
  <si>
    <t>combined with D</t>
  </si>
  <si>
    <t>1371</t>
  </si>
  <si>
    <t>Whitehouse Farm, West Moor</t>
  </si>
  <si>
    <t>Longbenton</t>
  </si>
  <si>
    <t>Private ownership</t>
  </si>
  <si>
    <t>Bellway</t>
  </si>
  <si>
    <t>Signet Planning</t>
  </si>
  <si>
    <t>16/01316/FUL</t>
  </si>
  <si>
    <t>Original app 11/01358FUL (366) increased to 427 (16/01316/FUL)</t>
  </si>
  <si>
    <t>1599</t>
  </si>
  <si>
    <t>Station Road West, Wallsend (inc East Benton Farm)</t>
  </si>
  <si>
    <t>Northumberland</t>
  </si>
  <si>
    <t>Mixed ownership - 9 registered titles.</t>
  </si>
  <si>
    <t>Persimmon Homes</t>
  </si>
  <si>
    <t>16/01885/FUL</t>
  </si>
  <si>
    <t>1599a</t>
  </si>
  <si>
    <t>1713</t>
  </si>
  <si>
    <t>Station Road east phase 3</t>
  </si>
  <si>
    <t>20/01047/FUL</t>
  </si>
  <si>
    <t xml:space="preserve">35 units in addition to 650 which was originally approved </t>
  </si>
  <si>
    <t>1429b</t>
  </si>
  <si>
    <t>Station Road East, Wallsend</t>
  </si>
  <si>
    <t>1653</t>
  </si>
  <si>
    <t>26 - 37 Clive Street (rubber factory)</t>
  </si>
  <si>
    <t>19/00436/FUL</t>
  </si>
  <si>
    <t>1698</t>
  </si>
  <si>
    <t>Moorhouses Reservoir, Billy Mill, North Shields</t>
  </si>
  <si>
    <t>Collingwood</t>
  </si>
  <si>
    <t>Outline Permission</t>
  </si>
  <si>
    <t>Northumbrian Water</t>
  </si>
  <si>
    <t>Nathaniel Lichfield &amp; Partners</t>
  </si>
  <si>
    <t>19/01280/FUL approved for 75 units</t>
  </si>
  <si>
    <t>654</t>
  </si>
  <si>
    <t>Smith's Dock, North Shields</t>
  </si>
  <si>
    <t>Places for People</t>
  </si>
  <si>
    <t>Urban Splash</t>
  </si>
  <si>
    <t>11/02390/OUT</t>
  </si>
  <si>
    <t>Wider site already has outline consent - together sub-sites make up the 815 units</t>
  </si>
  <si>
    <t>1243</t>
  </si>
  <si>
    <t>Former Grange Interiors Building, Bird Street, North Shields</t>
  </si>
  <si>
    <t>Tynemouth</t>
  </si>
  <si>
    <t>P North Group Ltd</t>
  </si>
  <si>
    <t>Vidris Commercial</t>
  </si>
  <si>
    <t>16/01858/OUT</t>
  </si>
  <si>
    <t>16/01858/OUT approved Jan 2018</t>
  </si>
  <si>
    <t>1572</t>
  </si>
  <si>
    <t>Linskill Mews, Linskill Terrace, North Shields</t>
  </si>
  <si>
    <t>Mr Gordon Reed</t>
  </si>
  <si>
    <t>21/01205/REM</t>
  </si>
  <si>
    <t>19/01642/OUT permitted March 2020 - 21/01205/REM</t>
  </si>
  <si>
    <t>1583</t>
  </si>
  <si>
    <t>a</t>
  </si>
  <si>
    <t>Unicorn House, Stephenson St, North Shields</t>
  </si>
  <si>
    <t>HOW Planning LLP</t>
  </si>
  <si>
    <t>21/00029/FUL</t>
  </si>
  <si>
    <t>1214</t>
  </si>
  <si>
    <t>Lilley and Gillie, Clive Street, North Shields</t>
  </si>
  <si>
    <t>Lilley and Gillie</t>
  </si>
  <si>
    <t>ACW Property Ltd</t>
  </si>
  <si>
    <t xml:space="preserve">Meldrum Construction </t>
  </si>
  <si>
    <t>10/01326/FUL</t>
  </si>
  <si>
    <t>4 plots have stalled</t>
  </si>
  <si>
    <t>1566</t>
  </si>
  <si>
    <t>Land west of Camperdown Industrial Estate, Killingworth Way</t>
  </si>
  <si>
    <t>Weetslade</t>
  </si>
  <si>
    <t>Mr Oliver</t>
  </si>
  <si>
    <t>Bett Homes</t>
  </si>
  <si>
    <t>George F White</t>
  </si>
  <si>
    <t>16/01889/FUL</t>
  </si>
  <si>
    <t>1716</t>
  </si>
  <si>
    <t>Land at Castle Square, Backworth</t>
  </si>
  <si>
    <t>North Tyneside Council</t>
  </si>
  <si>
    <t xml:space="preserve">Bernica </t>
  </si>
  <si>
    <t>19/01674/FUL</t>
  </si>
  <si>
    <t xml:space="preserve">groundwork commenced </t>
  </si>
  <si>
    <t>1736</t>
  </si>
  <si>
    <t>Grasmere Court, Swindale Drive, Killingworth (Former West House PH)</t>
  </si>
  <si>
    <t>Camperdown</t>
  </si>
  <si>
    <t>Taylored Homes Ltd</t>
  </si>
  <si>
    <t>Rchitecture</t>
  </si>
  <si>
    <t>19/01131/PIP</t>
  </si>
  <si>
    <t>PiP approval in April 2020</t>
  </si>
  <si>
    <t>1616</t>
  </si>
  <si>
    <t>Coleman NE Ltd, Walker Place, North Shields</t>
  </si>
  <si>
    <t>P North Developments Ltd</t>
  </si>
  <si>
    <t xml:space="preserve">Viridis Commercial </t>
  </si>
  <si>
    <t>17/00835/FUL</t>
  </si>
  <si>
    <t>1480</t>
  </si>
  <si>
    <t>Land at Front Street, Annitsford</t>
  </si>
  <si>
    <t>Lakeland Timber Framed Homes</t>
  </si>
  <si>
    <t>Wearmouth Architectural Design</t>
  </si>
  <si>
    <t>15/00701/FUL</t>
  </si>
  <si>
    <t>1234</t>
  </si>
  <si>
    <t>Earsdon Garage, Bank Top, Earsdon</t>
  </si>
  <si>
    <t>St Mary's</t>
  </si>
  <si>
    <t>Mr E Hastie</t>
  </si>
  <si>
    <t>Blake Hopkinson Architecture LLP</t>
  </si>
  <si>
    <t>11/00022/FUL</t>
  </si>
  <si>
    <t>1256</t>
  </si>
  <si>
    <t>Holywell Grange, Earsdon to Backworth Link Road, Backworth</t>
  </si>
  <si>
    <t>Kensington &amp; Partners</t>
  </si>
  <si>
    <t>11/00107/FUL</t>
  </si>
  <si>
    <t>1590</t>
  </si>
  <si>
    <t>Northville Guest House, 23 South Parade, Whitley Bay</t>
  </si>
  <si>
    <t>Whitley Bay</t>
  </si>
  <si>
    <t>Mr J Ball</t>
  </si>
  <si>
    <t>Mr D Griffiths</t>
  </si>
  <si>
    <t>17/01358/FUL</t>
  </si>
  <si>
    <t>lapse in November 2020</t>
  </si>
  <si>
    <t>1459</t>
  </si>
  <si>
    <t>12 Northumberland Square, North Shields</t>
  </si>
  <si>
    <t>PRT Priory Management Ltd</t>
  </si>
  <si>
    <t>Tim Brook Chartered Architect</t>
  </si>
  <si>
    <t>14/01976/FUL</t>
  </si>
  <si>
    <t>1597</t>
  </si>
  <si>
    <t xml:space="preserve">Coliseum Building, 248 Whitley Road </t>
  </si>
  <si>
    <t>Design Lines Architects Ltd</t>
  </si>
  <si>
    <t>17/01468/FUL</t>
  </si>
  <si>
    <t>Conversion and change of use of existing first and second floor office space into 6no residential apartments and external alterations</t>
  </si>
  <si>
    <t>1611</t>
  </si>
  <si>
    <t>Former Archer Street Social Club</t>
  </si>
  <si>
    <t>Howdon</t>
  </si>
  <si>
    <t>Archer Social Club</t>
  </si>
  <si>
    <t xml:space="preserve">Acre Design </t>
  </si>
  <si>
    <t>18/00403/FUL</t>
  </si>
  <si>
    <t>redevelopment of site to provide 9 terrace houses</t>
  </si>
  <si>
    <t>1612</t>
  </si>
  <si>
    <t>Action Maintainance Yard, Oswin Rd, Forest Hall</t>
  </si>
  <si>
    <t>Benton</t>
  </si>
  <si>
    <t>Mersten Ltd</t>
  </si>
  <si>
    <t>Peter Brett Associates</t>
  </si>
  <si>
    <t>18/00251/FUL</t>
  </si>
  <si>
    <t>Demolition of existing structures and redevelopment of the site for two residential buildings comprising a total of 16 supported living apartments, with associated parking and open space (Use Class C3)</t>
  </si>
  <si>
    <t>1617</t>
  </si>
  <si>
    <t>Site of former houses, Bayfield, West Allotment</t>
  </si>
  <si>
    <t>18/00680/FUL</t>
  </si>
  <si>
    <t xml:space="preserve">replacement dwellings for the demolitions due to subsidence </t>
  </si>
  <si>
    <t>1631</t>
  </si>
  <si>
    <t>land adjacent to Forestgate</t>
  </si>
  <si>
    <t>Killingworth</t>
  </si>
  <si>
    <t xml:space="preserve">Banks Property Ltd </t>
  </si>
  <si>
    <t>18/00104/OUT</t>
  </si>
  <si>
    <t>(access to Killingworth Moor)</t>
  </si>
  <si>
    <t>1660</t>
  </si>
  <si>
    <t xml:space="preserve">Scaffold Hill extension </t>
  </si>
  <si>
    <t>18/00081/OUT</t>
  </si>
  <si>
    <t>An outline planning application (Ref: 19/00699/OUT) for 35 dwellings was approved by North Tyneside Council on 20th August 2019. An Appeal (Ref: APP/W4515/W/19/3230263) was also approved for 38 dwellings on the same site on 16th September 2019.</t>
  </si>
  <si>
    <t>1670</t>
  </si>
  <si>
    <t>Land Adjacent To 43 Stanton Road</t>
  </si>
  <si>
    <t>19/01191/FUL</t>
  </si>
  <si>
    <t xml:space="preserve">C2 but VOA office asked for separate addesses </t>
  </si>
  <si>
    <t>1679</t>
  </si>
  <si>
    <t>Rosehill Social Club Angle Terrace</t>
  </si>
  <si>
    <t xml:space="preserve">Mr. T Nazir </t>
  </si>
  <si>
    <t>19/00397/FUL</t>
  </si>
  <si>
    <t>1680</t>
  </si>
  <si>
    <t>31 - 33 South Parade</t>
  </si>
  <si>
    <t>Blockdale Limited</t>
  </si>
  <si>
    <t>19/01188/FUL</t>
  </si>
  <si>
    <t>1696</t>
  </si>
  <si>
    <t xml:space="preserve">Backworth Primary School </t>
  </si>
  <si>
    <t>20/00569/FUL</t>
  </si>
  <si>
    <t>1705</t>
  </si>
  <si>
    <t>Site at Coquet Avenue (Former site of Marine Park and Cocquet Park First School), Whitley Bay</t>
  </si>
  <si>
    <t xml:space="preserve">Places for People </t>
  </si>
  <si>
    <t>0</t>
  </si>
  <si>
    <t>Tynemouth Jubilee Infirmary, Hawkeys Lane, North Shields</t>
  </si>
  <si>
    <t xml:space="preserve">Aldi Stores Ltd </t>
  </si>
  <si>
    <t>1622</t>
  </si>
  <si>
    <t>Seacreat Hotel 14-16 North Parade</t>
  </si>
  <si>
    <t>Peach Properties</t>
  </si>
  <si>
    <t>20/01590/FUL</t>
  </si>
  <si>
    <t>1718</t>
  </si>
  <si>
    <t>Land Adj to Westholme Social Club, Mullen Rd</t>
  </si>
  <si>
    <t xml:space="preserve">Mr. R Gilbert </t>
  </si>
  <si>
    <t>19/01438/FUL</t>
  </si>
  <si>
    <t>1656</t>
  </si>
  <si>
    <t>Marlborough Hotel 20 - 21 East Parade</t>
  </si>
  <si>
    <t>18/01123/FUL</t>
  </si>
  <si>
    <t>1658</t>
  </si>
  <si>
    <t>Land At  Murton House Farm Rake Lane</t>
  </si>
  <si>
    <t>18/01226/FUL</t>
  </si>
  <si>
    <t>1734</t>
  </si>
  <si>
    <t>Garages to the rear of 63 to 65 Falmouth Road</t>
  </si>
  <si>
    <t>21/01155/FUL</t>
  </si>
  <si>
    <t>Conversion of existing garages into 9no. two Bedroom bungalows with associated landscaping</t>
  </si>
  <si>
    <t>1735</t>
  </si>
  <si>
    <t>74 - 82 Great Lime Road</t>
  </si>
  <si>
    <t xml:space="preserve">Smallburn Properties </t>
  </si>
  <si>
    <t>20/02272/FUL</t>
  </si>
  <si>
    <t>Change of use of first floor offices to 6no. apartment dwellings</t>
  </si>
  <si>
    <t>1737</t>
  </si>
  <si>
    <t>Pioneer Social Club, Seghill Road Ends, Dudley</t>
  </si>
  <si>
    <t>Northumbrian Taverns Limited</t>
  </si>
  <si>
    <t>05/03881/OUT</t>
  </si>
  <si>
    <t xml:space="preserve">Permission in Principle </t>
  </si>
  <si>
    <t>1738</t>
  </si>
  <si>
    <t>Dudley Social Club, Western Terrace, Dudley</t>
  </si>
  <si>
    <t>19/01174/PIP</t>
  </si>
  <si>
    <t>1742</t>
  </si>
  <si>
    <t>The Grey Horse, Front Street, Camperdown</t>
  </si>
  <si>
    <t xml:space="preserve">Mr Singh </t>
  </si>
  <si>
    <t>Paul J Conn Architectural Services</t>
  </si>
  <si>
    <t>20/01572/FUL</t>
  </si>
  <si>
    <t>Conversion of pub (A4) into 7 apartments (C3) with 8 new build apartments to rear - 15no in total</t>
  </si>
  <si>
    <t>1745</t>
  </si>
  <si>
    <t>Albion House, Albion Road, North Shields</t>
  </si>
  <si>
    <t>21/01731/PRIGDO</t>
  </si>
  <si>
    <t>Prior approval, change from office to 27 units</t>
  </si>
  <si>
    <t>1750</t>
  </si>
  <si>
    <t>Drift Inn, Front Street, Seaton Burn</t>
  </si>
  <si>
    <t>21/01171/FUL</t>
  </si>
  <si>
    <t>1751</t>
  </si>
  <si>
    <t>76a</t>
  </si>
  <si>
    <t>Murton 1</t>
  </si>
  <si>
    <t xml:space="preserve">Story Homes </t>
  </si>
  <si>
    <t>19/00257/FULES</t>
  </si>
  <si>
    <t xml:space="preserve">Sumitted in Feb 2019, 318 dwellings access from Rake Lane. </t>
  </si>
  <si>
    <t>Both - mostly greenfield</t>
  </si>
  <si>
    <t>Greenfield / Brownfield</t>
  </si>
  <si>
    <t xml:space="preserve">Further application (16/00194/FUL) pending consideration for retail/commercial scheme </t>
  </si>
  <si>
    <t>2021-2022</t>
  </si>
  <si>
    <t>2022-2023</t>
  </si>
  <si>
    <t>2023-2024</t>
  </si>
  <si>
    <t>2024-2025</t>
  </si>
  <si>
    <t>2025-2026</t>
  </si>
  <si>
    <t>2026-2027</t>
  </si>
  <si>
    <t>2027-2028</t>
  </si>
  <si>
    <t>2028-2029</t>
  </si>
  <si>
    <t>2029-2030</t>
  </si>
  <si>
    <t>2030-2031</t>
  </si>
  <si>
    <t>2031-2032</t>
  </si>
  <si>
    <t>2032-2033</t>
  </si>
  <si>
    <t>2033-2034</t>
  </si>
  <si>
    <t>2034-2035</t>
  </si>
  <si>
    <t>2035-2036</t>
  </si>
  <si>
    <t>2036-2037</t>
  </si>
  <si>
    <t>over 25 years</t>
  </si>
  <si>
    <t>Hadrian Road (land south of Metro line), Wallsend</t>
  </si>
  <si>
    <t>no</t>
  </si>
  <si>
    <t>Cedar Grove Block, High Street East, Wallsend</t>
  </si>
  <si>
    <t>Ferndale/Alex Street Block, Wallsend</t>
  </si>
  <si>
    <t>unlikely</t>
  </si>
  <si>
    <t>Car Park West, High Street East, Wallsend</t>
  </si>
  <si>
    <t>Former Wallsend Library, Ferndale Avenue, Wallsend</t>
  </si>
  <si>
    <t>84-90 High Street West, Carville Road, Wallsend</t>
  </si>
  <si>
    <t>The Ritz, High Street West, Wallsend</t>
  </si>
  <si>
    <t>JD Wetherspoon PLC</t>
  </si>
  <si>
    <t>Harrison Ince Architects LLP</t>
  </si>
  <si>
    <t>14/00232/FUL</t>
  </si>
  <si>
    <t>public house</t>
  </si>
  <si>
    <t>other</t>
  </si>
  <si>
    <t>Former St Gobain Site and Neptune House, Neptune Road, Wallsend</t>
  </si>
  <si>
    <t>Shepherd Offshore</t>
  </si>
  <si>
    <t>Lichfields</t>
  </si>
  <si>
    <t>13/01920/PREAPP</t>
  </si>
  <si>
    <t>pre-app</t>
  </si>
  <si>
    <t>Land adjacent to Bogie Chain, Rosehill Road &amp; Western Road, Wallsend</t>
  </si>
  <si>
    <t>Battle Hill Playing Fields, Wallsend</t>
  </si>
  <si>
    <t>Other SHLAA</t>
  </si>
  <si>
    <t>Archer Street/Rosehill Dairy, Archer Street, Wallsend</t>
  </si>
  <si>
    <t>Wallsend Burn, Willington Bridge, Wallsend</t>
  </si>
  <si>
    <t>St Cuthbert's Road, Archer Street, Wallsend</t>
  </si>
  <si>
    <t>Point Pleasant Industrial Estate, Point Pleasant, Wallsend</t>
  </si>
  <si>
    <t>Land north of Coast Road, Billy Mill, North Shields</t>
  </si>
  <si>
    <t>Land east of Preston North Road, Whitley Bay</t>
  </si>
  <si>
    <t>Cullercoats</t>
  </si>
  <si>
    <t>Northumberland Estates leased to North Tyneside Council</t>
  </si>
  <si>
    <t>Land west of St Peter's Road, Wallsend</t>
  </si>
  <si>
    <t>Howdon Tip (Land at East End Park), Willington Quay</t>
  </si>
  <si>
    <t>Langdale Centre, Langdale Gardens, Howdon</t>
  </si>
  <si>
    <t>Land at Martin Road, Howdon</t>
  </si>
  <si>
    <t>Weetslade Employment Site (Indigo Park), Sandy Lane</t>
  </si>
  <si>
    <t xml:space="preserve">Mixed ownership - majority owned by HCA, NTC and a local farmer. Remainder by various businesses. </t>
  </si>
  <si>
    <t>Both - mostly brownfield</t>
  </si>
  <si>
    <t>West Moor, Benton Lane, West Moor</t>
  </si>
  <si>
    <t>Mixed ownership - North Tyneside Council and private</t>
  </si>
  <si>
    <t>Balliol East, Benton Road, Longbenton</t>
  </si>
  <si>
    <t>Mixed ownership - Newcastle City Council and private ownership, notably Fir Tree Farm.</t>
  </si>
  <si>
    <t>Swales Industrial Estate, Willington Quay</t>
  </si>
  <si>
    <t>Marine House, Bewicke Street, Willington Quay</t>
  </si>
  <si>
    <t>Wallsend Road Industrial Estate, Percy Main</t>
  </si>
  <si>
    <t>Multiple - Riverside / Chirton</t>
  </si>
  <si>
    <t>66a</t>
  </si>
  <si>
    <t>Backworth Business Park &amp; Cottages</t>
  </si>
  <si>
    <t xml:space="preserve">Pending </t>
  </si>
  <si>
    <t>21/00304/FUL</t>
  </si>
  <si>
    <t>pending</t>
  </si>
  <si>
    <t>Appeal dismissed (15/00021/S78TPA). Anew planning application Ref: 21/00304/FUL for 57 houses and commercial buildings was submitted on 3rd February 2021. The site could come forward in years 1-5 delivering 30 houses per year.</t>
  </si>
  <si>
    <t>66b</t>
  </si>
  <si>
    <t>Holywell engineering</t>
  </si>
  <si>
    <t>18/01373/FUL</t>
  </si>
  <si>
    <t>Appeal dismissed, no new application to date</t>
  </si>
  <si>
    <t>Foxhunters Industrial Estate, Hillheads Road, Whitley Bay</t>
  </si>
  <si>
    <t>Monkseaton South</t>
  </si>
  <si>
    <t>Annitsford Farm Phase A (south)</t>
  </si>
  <si>
    <t>LP Allocation</t>
  </si>
  <si>
    <t>15/01934/OUT</t>
  </si>
  <si>
    <t xml:space="preserve">Application for 150 dwellings currently pending consideration </t>
  </si>
  <si>
    <t>b</t>
  </si>
  <si>
    <t>Annitsford Farm Phase B (north)</t>
  </si>
  <si>
    <t>22 to 26</t>
  </si>
  <si>
    <t>Killingworth Moor (strategic site)</t>
  </si>
  <si>
    <t>Mixed ownership - Northumberland Estates, Banks Group and other private landowners</t>
  </si>
  <si>
    <t>Killingworth Moor A</t>
  </si>
  <si>
    <t>NE Phase1</t>
  </si>
  <si>
    <t>19/01095/FULES</t>
  </si>
  <si>
    <t xml:space="preserve">part of wider Killingworth Moor Site </t>
  </si>
  <si>
    <t>Killingworth Moor B</t>
  </si>
  <si>
    <t xml:space="preserve">20/01435/FULES </t>
  </si>
  <si>
    <t xml:space="preserve">part of wider Killingworth Moor Site, Bellway </t>
  </si>
  <si>
    <t xml:space="preserve">Killingworth Moor C - land south of Killingworth Lane </t>
  </si>
  <si>
    <t>Application expected Oct 2022</t>
  </si>
  <si>
    <t>w</t>
  </si>
  <si>
    <t>Land west of Hillheads Poultry Farm, Killingworth Way, Killingworth (High Farm (Oliver))</t>
  </si>
  <si>
    <t>Gentoo Homes</t>
  </si>
  <si>
    <t>16/00398/FUL</t>
  </si>
  <si>
    <t>unlikely allo</t>
  </si>
  <si>
    <t>Application withdrawn</t>
  </si>
  <si>
    <t>35 to 41</t>
  </si>
  <si>
    <t>Murton (strategic site)</t>
  </si>
  <si>
    <t xml:space="preserve">Multiple </t>
  </si>
  <si>
    <t>includes Persimmon Homes, Northumberland Estates, North Tyneside Council and a number of other private landowners</t>
  </si>
  <si>
    <t>Murton Development Consortium</t>
  </si>
  <si>
    <t>201-225 High Street East, Wallsend</t>
  </si>
  <si>
    <t>Forest Hall Delivery Office, Station Road, Forest Hall</t>
  </si>
  <si>
    <t>Royal Mail</t>
  </si>
  <si>
    <t>Sanderson Weatherall</t>
  </si>
  <si>
    <t>Former Cookson Works, Howdon Quays, Stephenson Street, Howdon</t>
  </si>
  <si>
    <t>Morston Assets Limited</t>
  </si>
  <si>
    <t>Greenhouses Farm, Dudley</t>
  </si>
  <si>
    <t>Rosehill Road (Persimmon), Ropery Lane, Wallsend</t>
  </si>
  <si>
    <t>D64/17(7103)</t>
  </si>
  <si>
    <t>Historic application (1964) - site would require new planning consent</t>
  </si>
  <si>
    <t>Dairy Farm, Dudley</t>
  </si>
  <si>
    <t>Percy Main Bus Depot, Norham Road, North Shields</t>
  </si>
  <si>
    <t>Go Ahead Group</t>
  </si>
  <si>
    <t>Grieves Row, Dudley</t>
  </si>
  <si>
    <t>Owen Pugh Ltd</t>
  </si>
  <si>
    <t>Fairhurst</t>
  </si>
  <si>
    <t>Ice Rink, Football Ground and surroundings (west), Hillheads Road, Whitley Bay</t>
  </si>
  <si>
    <t>Whitley Bay / Monkseaton South</t>
  </si>
  <si>
    <t>Mixed ownership - including North Tyneside Council and Northumberland Estates.</t>
  </si>
  <si>
    <t>Ice Rink, Football Ground and surroundings (east), Hillheads Road, Whitley Bay</t>
  </si>
  <si>
    <t>Tynemouth Golf Course, Tynemouth</t>
  </si>
  <si>
    <t>Mariners Lane, Tynemouth</t>
  </si>
  <si>
    <t>St John's Green, Percy Main</t>
  </si>
  <si>
    <t>Whitehouse Lane (Monks Wood), Preston, North Shields</t>
  </si>
  <si>
    <t>Preston</t>
  </si>
  <si>
    <t>A19 Corridor 4, Backworth</t>
  </si>
  <si>
    <t>Land at Killingworth Road, Killingworth Village</t>
  </si>
  <si>
    <t>Mr S Burke</t>
  </si>
  <si>
    <t>Rocket Way, Lilac Avenue, Forest Hall</t>
  </si>
  <si>
    <t>Land opposite Preston Terrace, West Allotment</t>
  </si>
  <si>
    <t>Howdon CSC, Churchill Street, Howdon</t>
  </si>
  <si>
    <t>Resilienti (Wallsend) Ltd</t>
  </si>
  <si>
    <t>Indigo Planning</t>
  </si>
  <si>
    <t>15/00069/FUL</t>
  </si>
  <si>
    <t>retail</t>
  </si>
  <si>
    <t>Paddock west of Harewood Crescent, South Wellfield, West Monkseaton</t>
  </si>
  <si>
    <t>Land north of Whitley Bay Caravan Park</t>
  </si>
  <si>
    <t>Land adjacent to Carville Service Station, Hadrian Road, Wallsend</t>
  </si>
  <si>
    <t>Mr A Campbell</t>
  </si>
  <si>
    <t>Land at Marina Frontage, Albert Edward Dock,  North Shields</t>
  </si>
  <si>
    <t>Miller Homes</t>
  </si>
  <si>
    <t>15/00347/PREAPP</t>
  </si>
  <si>
    <t>Land at Russell Square, Seaton Burn</t>
  </si>
  <si>
    <t>Barmoor Ltd</t>
  </si>
  <si>
    <t>Land north of Beaumont Drive, Whitley Bay</t>
  </si>
  <si>
    <t>Horton Estates</t>
  </si>
  <si>
    <t>Land Factor</t>
  </si>
  <si>
    <t>153a</t>
  </si>
  <si>
    <t>(north) BMX Track to west of Wiltshire Drive, Wallsend</t>
  </si>
  <si>
    <t>Mixed ownership - including North Tyneside Council</t>
  </si>
  <si>
    <t>Site 153 was split in two, 2019</t>
  </si>
  <si>
    <t>153b</t>
  </si>
  <si>
    <t>(south) BMX Track to west of Wiltshire Drive, Wallsend</t>
  </si>
  <si>
    <t>Clara Avenue, Shiremoor</t>
  </si>
  <si>
    <t>Shiremoor Allotments, Moor Edge Road, Shiremoor</t>
  </si>
  <si>
    <t>Land at Monkseaton Middle School, Vernon Drive, Whitley Bay</t>
  </si>
  <si>
    <t>Land at Rising Sun adjacent to Sports Ground, Kings Road North, Wallsend</t>
  </si>
  <si>
    <t>Battle Hill</t>
  </si>
  <si>
    <t>Land to rear of Four Lane Ends Metro Station, Longbenton</t>
  </si>
  <si>
    <t>Fern Drive, Dudley</t>
  </si>
  <si>
    <t>Craster Avenue,  Longbenton</t>
  </si>
  <si>
    <t>Thorntree Avenue, Seaton Burn</t>
  </si>
  <si>
    <t>Charlton Court B, Cedartree Gardens, Whitley Bay</t>
  </si>
  <si>
    <t>Mullen Road Depot, Battle Hill, Wallsend</t>
  </si>
  <si>
    <t>TTTE Playing Fields, High Flatworth, North Shields</t>
  </si>
  <si>
    <t>Land at Coble Dene, Royal Quays, North Shields</t>
  </si>
  <si>
    <t>St Joseph's Church, Wallsend Road, North Shields</t>
  </si>
  <si>
    <t>RC Diocese of Hexham and Newcastle</t>
  </si>
  <si>
    <t>Eastbourne Gardens A, Whitley Bay</t>
  </si>
  <si>
    <t>Monkseaton North</t>
  </si>
  <si>
    <t>06/03648/OUT</t>
  </si>
  <si>
    <t>lapsed</t>
  </si>
  <si>
    <t>Eastbourne Gardens B, Whitley Bay</t>
  </si>
  <si>
    <t>HMC Land</t>
  </si>
  <si>
    <t>12/01668/FUL</t>
  </si>
  <si>
    <t>care home (C2)</t>
  </si>
  <si>
    <t>Land south of Whitley Road, Benton</t>
  </si>
  <si>
    <t>DEFRA (to be transferred to HCA)</t>
  </si>
  <si>
    <t>20/02033/FUL</t>
  </si>
  <si>
    <t>Minded to grant subject to S106</t>
  </si>
  <si>
    <t>Group of buildings at Whitley Road and York Road, Whitley Bay</t>
  </si>
  <si>
    <t>07/00841/FUL</t>
  </si>
  <si>
    <t>Land south of Metro Line, Station Road, Northumberland Park, Shiremoor</t>
  </si>
  <si>
    <t>07/01126/REM</t>
  </si>
  <si>
    <t>The Old Dairy, West Street, Wallsend</t>
  </si>
  <si>
    <t>Dairy Farmers of Britain</t>
  </si>
  <si>
    <t>DAV Developments</t>
  </si>
  <si>
    <t>07/00151/REM</t>
  </si>
  <si>
    <t>Fire Station, Preston North Road, North Shields</t>
  </si>
  <si>
    <t>T&amp;W Fire and Rescue</t>
  </si>
  <si>
    <t>Stephenson Industrial Estate East, Northumbrian Way, Killingworth</t>
  </si>
  <si>
    <t xml:space="preserve">Multiple ownership </t>
  </si>
  <si>
    <t xml:space="preserve">The sites in this location (277a, 277b and 318) have been subject to a range of applications that include an element of residential development. </t>
  </si>
  <si>
    <t>Chan Building, Stephenson Industrial Estate, Killingworth</t>
  </si>
  <si>
    <t>15/01708/FUL</t>
  </si>
  <si>
    <t>2015 application for Lidl foodstore now permitted. Previous outline permission (12/00542/OUT) for development for care home (C2) and 54 dwellings (C3).</t>
  </si>
  <si>
    <t>Stephenson Industrial Estate West, Northumbrian Way, Killingworth</t>
  </si>
  <si>
    <t>Multiple</t>
  </si>
  <si>
    <t>Tanners Bank West (S), North Shields (former Tyne Brand site)</t>
  </si>
  <si>
    <t>Multiple ownership</t>
  </si>
  <si>
    <t>15/01348/FULDEM</t>
  </si>
  <si>
    <t>demolition</t>
  </si>
  <si>
    <t>Tanners Bank East, North Shields</t>
  </si>
  <si>
    <t>Brewhouse Bank B, North Shields</t>
  </si>
  <si>
    <t>East George Street, North Shields</t>
  </si>
  <si>
    <t>Hutson Street &amp; East George Street Block, North Shields</t>
  </si>
  <si>
    <t>North Tyne Industrial Estate, Whitley Road, Benton</t>
  </si>
  <si>
    <t>Bellway Industrial Estate, Whitley Road, Benton</t>
  </si>
  <si>
    <t>Dock Road Industrial Estate, Lawson Street, North Shields</t>
  </si>
  <si>
    <t>Multiple ownership - including Northumberland Estates and North Tyneside Council</t>
  </si>
  <si>
    <t>The Buddle, Station Road, Wallsend</t>
  </si>
  <si>
    <t>Earsdon Road, Shiremoor</t>
  </si>
  <si>
    <t>Keepmoat Homes</t>
  </si>
  <si>
    <t>Queensbury Design Ltd</t>
  </si>
  <si>
    <t>11/00229/FUL</t>
  </si>
  <si>
    <t>withdrawn</t>
  </si>
  <si>
    <t>High Flatworth East, Wallsend Road, North Shields</t>
  </si>
  <si>
    <t>Multiple ownership - including private interests and North Tyneside Council</t>
  </si>
  <si>
    <t>Land at Meadowell Metro Station, Waterville Road, North Shields</t>
  </si>
  <si>
    <t>Land to the rear of Midhurst Road, Benton</t>
  </si>
  <si>
    <t>Nexus</t>
  </si>
  <si>
    <t>Ward Hadaway</t>
  </si>
  <si>
    <t>Land at North Shields Metro Station, Russell Street, North Shields</t>
  </si>
  <si>
    <t>Land at Tynemouth Metro Station, Beanley Crescent, Tynemouth</t>
  </si>
  <si>
    <t>Land adjacent to Benton Metro Station, Station Approach, Benton</t>
  </si>
  <si>
    <t>Metro Sidings at Waterville Road, North Shields</t>
  </si>
  <si>
    <t>Wellfield B, Earsdon Road, South Wellfield</t>
  </si>
  <si>
    <t>Mr Watson</t>
  </si>
  <si>
    <t>Smiths Gore</t>
  </si>
  <si>
    <t>Earsdon B, Earsdon Road, Shiremoor</t>
  </si>
  <si>
    <t>St Mary's / Valley</t>
  </si>
  <si>
    <t>Land east of Kirklands, Camperdown</t>
  </si>
  <si>
    <t>Mr Burke</t>
  </si>
  <si>
    <t>SJS Potts Ltd</t>
  </si>
  <si>
    <t>Land to east of Killingworth Road, Killingworth Village</t>
  </si>
  <si>
    <t>Percy Hedley School, Station Road, Forest Hall</t>
  </si>
  <si>
    <t>Percy Hedley Foundation</t>
  </si>
  <si>
    <t>Land south of Meadow Drive, Seaton Burn</t>
  </si>
  <si>
    <t>Mr Curry</t>
  </si>
  <si>
    <t>Norfolk Street &amp; Stephenson Street Car Parks and Office, North Shields</t>
  </si>
  <si>
    <t>Land to west of Howard Street, North Shields</t>
  </si>
  <si>
    <t>Plot 11, Cobalt Business Park</t>
  </si>
  <si>
    <t>Highbridge Ltd</t>
  </si>
  <si>
    <t>Bingo Hall, Lovaine Place, North Shields</t>
  </si>
  <si>
    <t>Land at Waldo Street, North Shields</t>
  </si>
  <si>
    <t>Telephone Exchange, Station Road, Wallsend</t>
  </si>
  <si>
    <t>Snooker Hall, Station Road, Wallsend</t>
  </si>
  <si>
    <t>Longbenton Foods, Benton Road, Longbenton</t>
  </si>
  <si>
    <t>Country Style Foods</t>
  </si>
  <si>
    <t>GVA</t>
  </si>
  <si>
    <t>Land to north of Killingworth Way, Killingworth</t>
  </si>
  <si>
    <t>Spanish City A, Whitley Bay</t>
  </si>
  <si>
    <t>Robertson (North East)</t>
  </si>
  <si>
    <t>ADP Architects</t>
  </si>
  <si>
    <t>12/00143/OUT</t>
  </si>
  <si>
    <t>Spanish City B, Whitley Bay</t>
  </si>
  <si>
    <t>Garage Site, The Links, Whitley Bay</t>
  </si>
  <si>
    <t>Site of former Whitley Bay Library, Park Road, Whitley Bay</t>
  </si>
  <si>
    <t>13/00828/LAREG3</t>
  </si>
  <si>
    <t>car park</t>
  </si>
  <si>
    <t>Gasometer at Minton Lane, North Shields</t>
  </si>
  <si>
    <t>Northern Gas Networks</t>
  </si>
  <si>
    <t>Land at Minton Lane, North Shields</t>
  </si>
  <si>
    <t>Howdon Gas Works, Howdon Lane, Howdon</t>
  </si>
  <si>
    <t>Land adjacent to RAOB Club, Brussels Road, Wallsend</t>
  </si>
  <si>
    <t>Portugal Place Block, High Street West, Wallsend</t>
  </si>
  <si>
    <t>Wet 'N Wild and Star Bowl, Coble Dene, Royal Quays, North Shields</t>
  </si>
  <si>
    <t>Moirai Capital Investments Ltd</t>
  </si>
  <si>
    <t>Land at Coach Lane, Wideopen</t>
  </si>
  <si>
    <t>Land at Backworth Metro, Northumberland Park, Shiremoor</t>
  </si>
  <si>
    <t>Site is under constuction for retail extension of Northumberland Park</t>
  </si>
  <si>
    <t>Harvey Combe, Station Road Industrial Estate, Killingworth</t>
  </si>
  <si>
    <t>Tanners Bank West (N), North Shields</t>
  </si>
  <si>
    <t>Town Hall complex, High Street East, Wallsend</t>
  </si>
  <si>
    <t>Land to the south of B1321, Dudley</t>
  </si>
  <si>
    <t>Land off Burradon Road, Burradon</t>
  </si>
  <si>
    <t>Land off Killingworth Way, Burradon</t>
  </si>
  <si>
    <t>Devonshire Drive, Whitley Road, Holystone</t>
  </si>
  <si>
    <t>FE Maughan Ltd</t>
  </si>
  <si>
    <t>DTZ</t>
  </si>
  <si>
    <t>Land at Oban Avenue B, Howdon</t>
  </si>
  <si>
    <t>Land at Telford Street, East Howdon</t>
  </si>
  <si>
    <t>13/00592/PREAPP</t>
  </si>
  <si>
    <t>Land at Shap Road, Marden, North Shields</t>
  </si>
  <si>
    <t>13/00305/PREAPP</t>
  </si>
  <si>
    <t>Land at Park Grove, Shiremoor</t>
  </si>
  <si>
    <t>13/00535/PREAPP</t>
  </si>
  <si>
    <t>Rear of Brookland Terrace (east)</t>
  </si>
  <si>
    <t>Land at Netherton Avenue, North Shields</t>
  </si>
  <si>
    <t>13/00085/PREAPP</t>
  </si>
  <si>
    <t>Gosforth Business Park, Salters Lane, Longbenton</t>
  </si>
  <si>
    <t>16/01304/FUL</t>
  </si>
  <si>
    <t>application for 238 starter homes at nothern end, pending</t>
  </si>
  <si>
    <t>Elmfield Grove, Wallsend</t>
  </si>
  <si>
    <t>13/00586/PREAPP</t>
  </si>
  <si>
    <t>McCracken Drive, Wideopen</t>
  </si>
  <si>
    <t>13/00268/PREAPP</t>
  </si>
  <si>
    <t>Land at Seaton Burn to east of A1(m), Front Street, Seaton Burn</t>
  </si>
  <si>
    <t>Weetslade East A, Great Lime Road, Weetslade</t>
  </si>
  <si>
    <t>Mr Manners</t>
  </si>
  <si>
    <t>ES Group</t>
  </si>
  <si>
    <t>Weetslade East B, Great Lime Road, Weetslade</t>
  </si>
  <si>
    <t>Weetslade East C, Great Lime Road, Weetslade</t>
  </si>
  <si>
    <t>Alpha Recovery, Weetslade</t>
  </si>
  <si>
    <t>Tynemouth Court, Hawkey's Lane, North Shields</t>
  </si>
  <si>
    <t>NHS Property Services</t>
  </si>
  <si>
    <t>Whitley Bay Police Station, Laburnum Avenue, Whitley Bay</t>
  </si>
  <si>
    <t>Northumbria Police</t>
  </si>
  <si>
    <t>20/00685/FUL</t>
  </si>
  <si>
    <t>Benton Curve (south west), The Oval, Benton</t>
  </si>
  <si>
    <t>Newcastle International Airport</t>
  </si>
  <si>
    <t>Algernon Industrial Estate, Shiremoor</t>
  </si>
  <si>
    <t>Maurice Road Industrial Estate, Neptune Road, Wallsend</t>
  </si>
  <si>
    <t>Segedunum Business Centre, Buddle Street, Wallsend</t>
  </si>
  <si>
    <t>Site of former Beaumont PH, Park Lane, Shiremoor</t>
  </si>
  <si>
    <t>HMC Properties</t>
  </si>
  <si>
    <t>HMC Group</t>
  </si>
  <si>
    <t>13/00136/FUL</t>
  </si>
  <si>
    <t>Land at former 3 Park Drive, Forest Hall</t>
  </si>
  <si>
    <t>DAV Developments Ltd</t>
  </si>
  <si>
    <t>Alston Murphy Associates</t>
  </si>
  <si>
    <t>10/03218/FUL</t>
  </si>
  <si>
    <t>G17-G35 Garage Back, Oaktree Gardens, Whitley Bay</t>
  </si>
  <si>
    <t>Mr S Dunn</t>
  </si>
  <si>
    <t>14/00830/PREAPP</t>
  </si>
  <si>
    <t>Percy Hedley School (Killingworth), West Lane, Killingworth</t>
  </si>
  <si>
    <t>Percy Hedley School</t>
  </si>
  <si>
    <t>Gradon Architecture</t>
  </si>
  <si>
    <t>14/00943/FUL</t>
  </si>
  <si>
    <t>Units 1 and 2, Wesley Way, Palmersville</t>
  </si>
  <si>
    <t>Sita UK</t>
  </si>
  <si>
    <t>15/00491/PREAPP</t>
  </si>
  <si>
    <t>Trinity United Reformed Church &amp; Hall, Esplanade, Whitley Bay</t>
  </si>
  <si>
    <t>Sycamore Property Developments</t>
  </si>
  <si>
    <t>13/00058/PREAPP</t>
  </si>
  <si>
    <t>Land A to east of Seaton Burn</t>
  </si>
  <si>
    <t>Weetslade Farms Ltd</t>
  </si>
  <si>
    <t>Land B to east of Weetslade Road, Dudley</t>
  </si>
  <si>
    <t>Land C to south of B1319, Dudley</t>
  </si>
  <si>
    <t>Land D to west of Means Drive, Burradon</t>
  </si>
  <si>
    <t>Land adjacent to no.1 Coronation Street, Annitsford</t>
  </si>
  <si>
    <t>Garage site, Annitsford Drive, Annitsford</t>
  </si>
  <si>
    <t>Former Dudley Miner's Welfare Centre, Market Street, Dudley</t>
  </si>
  <si>
    <t xml:space="preserve">PiP granted for between 3-6. Application lodged but not yet valid 2020. </t>
  </si>
  <si>
    <t>Former 89 Station Road, Camperdown</t>
  </si>
  <si>
    <t>11/00891/PREAPP</t>
  </si>
  <si>
    <t>Land to the east of Bridge Street, Seaton Burn</t>
  </si>
  <si>
    <t>Land to the east of Seaton Burn</t>
  </si>
  <si>
    <t>Land adjacent to Sunnybrook, Annitsford</t>
  </si>
  <si>
    <t>12/01629/PREAPP</t>
  </si>
  <si>
    <t>Land west of Hallington Mews, West Bailey, Killingworth</t>
  </si>
  <si>
    <t>14/00102/PREAPP</t>
  </si>
  <si>
    <t>Land at Station Road, Camperdown</t>
  </si>
  <si>
    <t>Land at Ashkirk, Dudley</t>
  </si>
  <si>
    <t>14/00105/PREAPP</t>
  </si>
  <si>
    <t>Land to south of Burnbridge and north of Rayleigh Drive, Seaton Burn</t>
  </si>
  <si>
    <t>Battle Hill Playing Field, Battle Hill Primary School, Wallsend</t>
  </si>
  <si>
    <t>Keepmoat Ltd</t>
  </si>
  <si>
    <t>Queensberry Design Ltd</t>
  </si>
  <si>
    <t>14/00474/FUL</t>
  </si>
  <si>
    <t>refused</t>
  </si>
  <si>
    <t>Allotment Gardens at River View and Tanners Bank, North Shields</t>
  </si>
  <si>
    <t>Burton Collingwood Ltd</t>
  </si>
  <si>
    <t xml:space="preserve">15/00142/PREAPP </t>
  </si>
  <si>
    <t>Unit 50 Bilton Buildings, Bell Street, North Shields</t>
  </si>
  <si>
    <t>Kensington Associates</t>
  </si>
  <si>
    <t>08/01899/FUL</t>
  </si>
  <si>
    <t>Application 'deemed withdrawn never to be determined'</t>
  </si>
  <si>
    <t>242 New York Road, North Shields</t>
  </si>
  <si>
    <t>Mrs E Sneap</t>
  </si>
  <si>
    <t>06/00589/OUT</t>
  </si>
  <si>
    <t>Former Shiremoor CO-OP, Brenkley Avenue, Shiremoor</t>
  </si>
  <si>
    <t>Adamar (Construction) Ltd</t>
  </si>
  <si>
    <t>06/01872/FUL</t>
  </si>
  <si>
    <t>Burnside Lodge, East Parade, Whitley Bay</t>
  </si>
  <si>
    <t>Smiths Developments</t>
  </si>
  <si>
    <t>Leigh Cooper Associates Ltd</t>
  </si>
  <si>
    <t>07/03531/FUL</t>
  </si>
  <si>
    <t>Annitsford Methodist Church, Barras Gardens, Annitsford</t>
  </si>
  <si>
    <t>Keymoor Developments</t>
  </si>
  <si>
    <t>05/01744/FUL</t>
  </si>
  <si>
    <t>The Railwayman, 35 St John's Street, Percy Main</t>
  </si>
  <si>
    <t>Ashcroft Developments</t>
  </si>
  <si>
    <t>Cundall Planning</t>
  </si>
  <si>
    <t>07/03796/FUL</t>
  </si>
  <si>
    <t>Land and buildings at Bedford Street and Clive Street, North Shields</t>
  </si>
  <si>
    <t>98/01386/FUL</t>
  </si>
  <si>
    <t>Back of Boro Buildings, Park Road, Wallsend</t>
  </si>
  <si>
    <t>04/02271/REM</t>
  </si>
  <si>
    <t>Tyne Tunnel Trading Estate, North Shields</t>
  </si>
  <si>
    <t>Algernon Industrial Estate, New York Road</t>
  </si>
  <si>
    <t>West Chirton Industrial Estate North, Norham Road, North Shields</t>
  </si>
  <si>
    <t>New York Industrial Estate, Silver Fox Way</t>
  </si>
  <si>
    <t>Whitehill Point (Port of Tyne), North Shields</t>
  </si>
  <si>
    <t>Station Road Industrial Estate, Killingworth</t>
  </si>
  <si>
    <t>Camperdown Industrial Estate, Locomotion Way</t>
  </si>
  <si>
    <t>Benton Square Industrial Estate A, Whitley Road, Benton</t>
  </si>
  <si>
    <t>Benton Square Industrial Estate B, Whitley Road, Benton</t>
  </si>
  <si>
    <t>Proctor and Gamble Industrial Site, Whitley Road, Benton</t>
  </si>
  <si>
    <t>Davy Bank Industrial Area, Wallsend</t>
  </si>
  <si>
    <t>Sandy Lane Industrial Site A, Weetslade</t>
  </si>
  <si>
    <t>Sandy Lane Industrial Site B, Weetslade</t>
  </si>
  <si>
    <t>North Balkwell Farm Industrial Estate, Cumberland Road, North Shields</t>
  </si>
  <si>
    <t>Palmersville Industrial Site, Whitley Road, Benton</t>
  </si>
  <si>
    <t>Silverlink Industrial Estate A, Kingfisher Way</t>
  </si>
  <si>
    <t>Silverlink Industrial Estate B, Kingfisher Way</t>
  </si>
  <si>
    <t>Riverside Industrial Area, North Shields</t>
  </si>
  <si>
    <t>Riverside / Tynemouth</t>
  </si>
  <si>
    <t>Buddle Street Industrial Estate, Wallsend</t>
  </si>
  <si>
    <t>West Chirton Industrial Estate Middle, Norham Road, North Shields</t>
  </si>
  <si>
    <t>Hadrian Business Park (Cobalt Business Park)</t>
  </si>
  <si>
    <t>Valley / Collingwood</t>
  </si>
  <si>
    <t>Balliol East (Quorum), Benton Lane, Longbenton</t>
  </si>
  <si>
    <t>Brenkley Colliery, Seaton Burn</t>
  </si>
  <si>
    <t>Point Pleasant Industrial Estate A, Hadrian Road, Wallsend</t>
  </si>
  <si>
    <t>Point Pleasant Industrial Estate B, Hadrian Road, Wallsend</t>
  </si>
  <si>
    <t>Hadrian Road South, Wallsend</t>
  </si>
  <si>
    <t>Hadrian Yard West, Wallsend</t>
  </si>
  <si>
    <t>Willington Quay Industrial Area, Bewicke Road</t>
  </si>
  <si>
    <t>Freudenburg Angus Site, Middle Engine Lane</t>
  </si>
  <si>
    <t>Hadrian Road Industrial Area B, Wallsend</t>
  </si>
  <si>
    <t>Northern Electric - Wallsend, Hadrian Road, Wallsend</t>
  </si>
  <si>
    <t>Thermal Syndicate - Wallsend, Neptune Road, Wallsend</t>
  </si>
  <si>
    <t>Swan Hunters, Wallsend</t>
  </si>
  <si>
    <t>Northern Electric - Shiremoor, New York Road</t>
  </si>
  <si>
    <t>Dudley Industrial Area, Grieves Row, Dudley</t>
  </si>
  <si>
    <t>Waterville Road Industrial Area, North Shields</t>
  </si>
  <si>
    <t>Tyne View Terrace Industrial Area A, Howdon</t>
  </si>
  <si>
    <t>Tyne View Terrace Industrial Area B, Howdon</t>
  </si>
  <si>
    <t>Northumbria Water Authority, Northumberland Dock Road, East Howdon</t>
  </si>
  <si>
    <t>Chemson, East Howdon</t>
  </si>
  <si>
    <t>Esso, Howdon Road, North Shields</t>
  </si>
  <si>
    <t>Trembles Yard, Whitley Road, Benton</t>
  </si>
  <si>
    <t>Moy Group</t>
  </si>
  <si>
    <t>Gosforth Business Park, Salters Lane</t>
  </si>
  <si>
    <t>Earl Grey Way, Royal Quays, North Shields</t>
  </si>
  <si>
    <t>Balliol Business Park West and Longbenton Foods, Benton Lane, Longbenton</t>
  </si>
  <si>
    <t>Holystone, Holystone Way</t>
  </si>
  <si>
    <t>East Howdon</t>
  </si>
  <si>
    <t>Tyneview Park, Benton</t>
  </si>
  <si>
    <t>Brewers Lane, Wallsend Road, Percy Main</t>
  </si>
  <si>
    <t>Northumbria Water Authority East,  Northumberland Dock Road, East Howdon</t>
  </si>
  <si>
    <t>Land at to the north of Backworth Hall, Backworth</t>
  </si>
  <si>
    <t>Backworth Miners Welfare</t>
  </si>
  <si>
    <t>15/00692/PREAPP</t>
  </si>
  <si>
    <t>Land north of Backworth Auto Dismantlers, Church Road, Backworth</t>
  </si>
  <si>
    <t>Mr Howarth</t>
  </si>
  <si>
    <t>Land adjacent to former Robin Hood PH, Front Street, Chirton, North Shields</t>
  </si>
  <si>
    <t>Elmtree Gardens NE Ltd</t>
  </si>
  <si>
    <t>15/01701/PREAPP</t>
  </si>
  <si>
    <t>Application withdrawn before determination</t>
  </si>
  <si>
    <t>Age UK, Park Road, Whitley Bay</t>
  </si>
  <si>
    <t>15/00083/PREAPP</t>
  </si>
  <si>
    <t>Land at the Shiremoor Centre, Earsdon Road, Shiremoor</t>
  </si>
  <si>
    <t>Meadowell Centre, Avon Avenue, North Shields</t>
  </si>
  <si>
    <t>Kelso Gardens, Wallsend</t>
  </si>
  <si>
    <t>Percy Main Homing Society, St John's Terrace, Percy Main</t>
  </si>
  <si>
    <t>Edwin Grove, Howdon</t>
  </si>
  <si>
    <t>Bedale Drive, Whitley Bay</t>
  </si>
  <si>
    <t xml:space="preserve">Pier Works and Car Park, Pier Road, Tynemouth </t>
  </si>
  <si>
    <t>Landowner indicates approximately 60 houses could be delivered in years 6-10, with 20 houses per year delivered from 2022-23 for 3 years. Site is now potential development opportunity in the medium term following changes to use of site and tenants etc.</t>
  </si>
  <si>
    <t>Carville Hotel, Carville Road, Wallsend</t>
  </si>
  <si>
    <t>Taylored Commercial Ltd</t>
  </si>
  <si>
    <t>Gilmore Harris Associates Ltd</t>
  </si>
  <si>
    <t>10/02789/FUL</t>
  </si>
  <si>
    <t>Former Coastways Garage, Coast Road, Wallsend</t>
  </si>
  <si>
    <t>GUO Ltd</t>
  </si>
  <si>
    <t>11/02345/EXTN</t>
  </si>
  <si>
    <t>Cosalt Factory, Liddell Street, North Shields</t>
  </si>
  <si>
    <t>Liddell Street Ltd</t>
  </si>
  <si>
    <t>MM Planning</t>
  </si>
  <si>
    <t>14/00905/FUL</t>
  </si>
  <si>
    <t>Black Bull Inn, Front Street, Benton</t>
  </si>
  <si>
    <t>Punch Taverns Plc</t>
  </si>
  <si>
    <t>Walsingham Planning</t>
  </si>
  <si>
    <t>13/00126/EXTN</t>
  </si>
  <si>
    <t>Former Clousden Hill Filling Station, Great Lime Road, Forest Hall</t>
  </si>
  <si>
    <t>Mr M Jones</t>
  </si>
  <si>
    <t>Anton Lang Planning Services Ltd</t>
  </si>
  <si>
    <t>13/01168/FUL</t>
  </si>
  <si>
    <t>Tynemouth Motor Company, Albion Road, North Shields</t>
  </si>
  <si>
    <t>E Turnbull And Son</t>
  </si>
  <si>
    <t>MWE Architects Ltd</t>
  </si>
  <si>
    <t>11/02457/EXTN</t>
  </si>
  <si>
    <t>146-156 High Street West, Wallsend</t>
  </si>
  <si>
    <t>Mr J Sidhu</t>
  </si>
  <si>
    <t>WN Picken Chartered Architect</t>
  </si>
  <si>
    <t>13/00234/FUL</t>
  </si>
  <si>
    <t>Fenwick's Pit, East Holywell</t>
  </si>
  <si>
    <t>15/01307/FUL</t>
  </si>
  <si>
    <t xml:space="preserve">land adjacent to A186, outline permission for 53. </t>
  </si>
  <si>
    <t>Fleur De Lis, Dock Road Industrial Estate, North Shields</t>
  </si>
  <si>
    <t>Mr. Ron Willis</t>
  </si>
  <si>
    <t>NDA Ltd</t>
  </si>
  <si>
    <t>16/01609/FUL</t>
  </si>
  <si>
    <t xml:space="preserve">buildings demolished but site has lapsed. Landowner is currently exploring a new application. </t>
  </si>
  <si>
    <t>59 to 77 Park View, Whitley Bay</t>
  </si>
  <si>
    <t>16/01859/FUL</t>
  </si>
  <si>
    <t>Change of Use and number 59 to 77 Park View for 6no flats (Use Class C3) and associated external alterations and parking. Permitted Jan 2017</t>
  </si>
  <si>
    <t>Land at Westholme Farm Social Club, Mullen Road, Wallsend</t>
  </si>
  <si>
    <t>Oak Tree Developments</t>
  </si>
  <si>
    <t>North East Architectural Plans</t>
  </si>
  <si>
    <t>15/01527/FUL</t>
  </si>
  <si>
    <t>New permission for 8 houses, reduction from 35 flats</t>
  </si>
  <si>
    <t>522a</t>
  </si>
  <si>
    <t>Potter Street, Wallsend</t>
  </si>
  <si>
    <t>Gainers Terrace, Wallsend</t>
  </si>
  <si>
    <t>1492</t>
  </si>
  <si>
    <t>24 West Percy Street, North Shields</t>
  </si>
  <si>
    <t>Osborne Orthodontics</t>
  </si>
  <si>
    <t>15/01536/FUL</t>
  </si>
  <si>
    <t>Land west of Church Farm, Earsdon</t>
  </si>
  <si>
    <t>n.a</t>
  </si>
  <si>
    <t>No</t>
  </si>
  <si>
    <t>Land west of Fenwick Colliery</t>
  </si>
  <si>
    <t>Land east of ECML, Backworth</t>
  </si>
  <si>
    <t>Land north of Backworth Village</t>
  </si>
  <si>
    <t>Land nort west of Backworth Village</t>
  </si>
  <si>
    <t xml:space="preserve">Further application </t>
  </si>
  <si>
    <t>Killingworth Moor Strategic Allocation</t>
  </si>
  <si>
    <t>Murton Gap Strategic Allocation</t>
  </si>
  <si>
    <t>Brownfield</t>
  </si>
  <si>
    <t>Greenfield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</si>
</sst>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_ ;\-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color rgb="FF333333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">
        <color rgb="FF00FFFF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6" fillId="0" borderId="0"/>
    <xf numFmtId="0" fontId="10" fillId="0" borderId="0"/>
    <xf numFmtId="0" fontId="12" fillId="0" borderId="0"/>
    <xf numFmtId="0" fontId="12" fillId="0" borderId="0"/>
  </cellStyleXfs>
  <cellXfs count="117">
    <xf numFmtId="0" fontId="0" fillId="0" borderId="0" xfId="0"/>
    <xf numFmtId="3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5" xfId="5" quotePrefix="1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0" borderId="5" xfId="7" applyNumberFormat="1" applyFont="1" applyFill="1" applyBorder="1" applyAlignment="1">
      <alignment horizontal="center" vertical="center" wrapText="1"/>
    </xf>
    <xf numFmtId="49" fontId="9" fillId="0" borderId="5" xfId="0" quotePrefix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9" fillId="0" borderId="5" xfId="0" quotePrefix="1" applyFont="1" applyFill="1" applyBorder="1" applyAlignment="1">
      <alignment horizontal="left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49" fontId="7" fillId="0" borderId="5" xfId="0" quotePrefix="1" applyNumberFormat="1" applyFont="1" applyFill="1" applyBorder="1" applyAlignment="1">
      <alignment horizontal="center" vertical="center" wrapText="1"/>
    </xf>
    <xf numFmtId="3" fontId="7" fillId="0" borderId="5" xfId="0" quotePrefix="1" applyNumberFormat="1" applyFont="1" applyFill="1" applyBorder="1" applyAlignment="1">
      <alignment horizontal="center" vertical="center" wrapText="1"/>
    </xf>
    <xf numFmtId="0" fontId="7" fillId="0" borderId="5" xfId="7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5" xfId="0" quotePrefix="1" applyNumberFormat="1" applyFill="1" applyBorder="1"/>
    <xf numFmtId="1" fontId="3" fillId="0" borderId="5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/>
    <xf numFmtId="0" fontId="7" fillId="0" borderId="5" xfId="7" applyFont="1" applyFill="1" applyBorder="1" applyAlignment="1">
      <alignment vertical="center" wrapText="1"/>
    </xf>
    <xf numFmtId="49" fontId="9" fillId="0" borderId="5" xfId="8" quotePrefix="1" applyNumberFormat="1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center" vertical="center" wrapText="1"/>
    </xf>
    <xf numFmtId="0" fontId="9" fillId="0" borderId="5" xfId="8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3" fontId="9" fillId="0" borderId="5" xfId="8" applyNumberFormat="1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49" fontId="9" fillId="0" borderId="5" xfId="0" quotePrefix="1" applyNumberFormat="1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left" vertical="center" wrapText="1"/>
    </xf>
    <xf numFmtId="0" fontId="11" fillId="0" borderId="5" xfId="5" quotePrefix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49" fontId="10" fillId="0" borderId="5" xfId="0" quotePrefix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wrapText="1"/>
    </xf>
    <xf numFmtId="49" fontId="0" fillId="0" borderId="5" xfId="0" quotePrefix="1" applyNumberFormat="1" applyFill="1" applyBorder="1" applyAlignment="1">
      <alignment wrapText="1"/>
    </xf>
    <xf numFmtId="4" fontId="3" fillId="0" borderId="5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/>
    <xf numFmtId="0" fontId="16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4" fontId="10" fillId="0" borderId="5" xfId="9" applyNumberForma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horizontal="center" vertical="center"/>
    </xf>
    <xf numFmtId="41" fontId="0" fillId="0" borderId="5" xfId="0" applyNumberFormat="1" applyFill="1" applyBorder="1"/>
    <xf numFmtId="0" fontId="12" fillId="0" borderId="5" xfId="10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1" fontId="0" fillId="0" borderId="5" xfId="0" applyNumberForma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164" fontId="5" fillId="4" borderId="8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4" borderId="9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applyFont="1" applyAlignment="1">
      <alignment horizontal="center" vertical="center" wrapText="1"/>
    </xf>
    <xf numFmtId="9" fontId="9" fillId="0" borderId="5" xfId="2" applyFont="1" applyFill="1" applyBorder="1" applyAlignment="1" applyProtection="1">
      <alignment horizontal="left" vertical="center" wrapText="1"/>
    </xf>
    <xf numFmtId="3" fontId="7" fillId="0" borderId="0" xfId="0" applyNumberFormat="1" applyFont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164" fontId="5" fillId="4" borderId="5" xfId="1" applyNumberFormat="1" applyFont="1" applyFill="1" applyBorder="1" applyAlignment="1">
      <alignment horizontal="center" vertical="center" wrapText="1"/>
    </xf>
    <xf numFmtId="164" fontId="5" fillId="4" borderId="4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9" fillId="0" borderId="5" xfId="0" quotePrefix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0" borderId="5" xfId="11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12" fillId="0" borderId="5" xfId="10" applyFill="1" applyBorder="1" applyAlignment="1">
      <alignment wrapText="1"/>
    </xf>
    <xf numFmtId="0" fontId="17" fillId="0" borderId="5" xfId="0" applyFont="1" applyFill="1" applyBorder="1" applyAlignment="1">
      <alignment horizontal="right" vertical="center" wrapText="1"/>
    </xf>
    <xf numFmtId="0" fontId="0" fillId="0" borderId="5" xfId="0" applyFill="1" applyBorder="1" applyAlignment="1">
      <alignment vertical="center" wrapText="1"/>
    </xf>
    <xf numFmtId="0" fontId="0" fillId="2" borderId="0" xfId="0" applyFill="1" applyAlignment="1">
      <alignment wrapText="1"/>
    </xf>
    <xf numFmtId="3" fontId="0" fillId="2" borderId="0" xfId="0" applyNumberFormat="1" applyFill="1" applyAlignment="1">
      <alignment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0" fillId="0" borderId="5" xfId="0" quotePrefix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wrapText="1"/>
    </xf>
  </cellXfs>
  <cellStyles count="12">
    <cellStyle name="Comma" xfId="1" builtinId="3"/>
    <cellStyle name="Normal" xfId="0" builtinId="0"/>
    <cellStyle name="Normal 3" xfId="3" xr:uid="{8C1A99E7-C51A-40BE-A508-F9E6E14D680D}"/>
    <cellStyle name="Normal 9" xfId="10" xr:uid="{B1B8A2F0-49BA-4693-8000-211172664271}"/>
    <cellStyle name="Normal_all housing sites" xfId="11" xr:uid="{15B4776C-572F-4658-A113-65262747429E}"/>
    <cellStyle name="Normal_DRAFT Housing Land Supply" xfId="7" xr:uid="{09415E35-3178-4CAE-A86B-520E06CC9058}"/>
    <cellStyle name="Normal_FINAL" xfId="5" xr:uid="{E3E06FF7-9C9C-4E7D-A5F2-2727821E22A7}"/>
    <cellStyle name="Normal_Final SHLAA Form 2013" xfId="8" xr:uid="{2865ADA2-C71D-4ACD-8118-B90F1D389CFB}"/>
    <cellStyle name="Normal_FINAL_1" xfId="9" xr:uid="{37A32C1B-EED5-4EFD-BDBF-0274146E183B}"/>
    <cellStyle name="Normal_FINAL_2" xfId="6" xr:uid="{A09E1FBA-C189-4A51-85DF-ACA672ED73BD}"/>
    <cellStyle name="Normal_Sheet1" xfId="4" xr:uid="{FC62509D-6E89-44E2-AD03-34C2FDC4915F}"/>
    <cellStyle name="Percent" xfId="2" builtinId="5"/>
  </cellStyles>
  <dxfs count="133"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96600"/>
        </patternFill>
      </fill>
    </dxf>
    <dxf>
      <fill>
        <patternFill>
          <bgColor theme="6" tint="-0.24994659260841701"/>
        </patternFill>
      </fill>
    </dxf>
    <dxf>
      <fill>
        <patternFill>
          <bgColor rgb="FF666633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996633"/>
        </patternFill>
      </fill>
    </dxf>
    <dxf>
      <fill>
        <patternFill>
          <bgColor rgb="FF339933"/>
        </patternFill>
      </fill>
    </dxf>
    <dxf>
      <fill>
        <patternFill>
          <bgColor rgb="FF808000"/>
        </patternFill>
      </fill>
    </dxf>
    <dxf>
      <fill>
        <patternFill>
          <bgColor rgb="FFCC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DRAFT%202022-23%20C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itted"/>
      <sheetName val="Permitted LIVE"/>
      <sheetName val="Chart3"/>
      <sheetName val="not permitted"/>
      <sheetName val="completed"/>
      <sheetName val="Chart1"/>
      <sheetName val="Chart2"/>
      <sheetName val="trajectory"/>
      <sheetName val="Supply chart"/>
      <sheetName val="tragectory chart"/>
      <sheetName val="5yr"/>
      <sheetName val="BF Traj"/>
      <sheetName val="5 year calcs"/>
      <sheetName val="Sheet3"/>
      <sheetName val="Sheet1"/>
      <sheetName val="Sheet2"/>
    </sheetNames>
    <sheetDataSet>
      <sheetData sheetId="0">
        <row r="3">
          <cell r="AI3" t="str">
            <v>next 5 years</v>
          </cell>
          <cell r="AJ3" t="str">
            <v>6 to 10 years</v>
          </cell>
          <cell r="AK3" t="str">
            <v>11 to 15 years</v>
          </cell>
          <cell r="AL3" t="str">
            <v>16 years plus</v>
          </cell>
        </row>
      </sheetData>
      <sheetData sheetId="1"/>
      <sheetData sheetId="3"/>
      <sheetData sheetId="4"/>
      <sheetData sheetId="7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0FD70-333D-4296-B735-3523ED64E2A6}">
  <dimension ref="A1:BJ64"/>
  <sheetViews>
    <sheetView tabSelected="1" topLeftCell="N1" zoomScale="54" workbookViewId="0">
      <selection activeCell="N1" sqref="N1"/>
    </sheetView>
  </sheetViews>
  <sheetFormatPr defaultRowHeight="14.4" x14ac:dyDescent="0.3"/>
  <cols>
    <col min="1" max="1" width="7.109375" style="9" customWidth="1"/>
    <col min="2" max="2" width="8.44140625" style="9" customWidth="1"/>
    <col min="3" max="3" width="9" style="9" customWidth="1"/>
    <col min="4" max="4" width="6.88671875" style="9" customWidth="1"/>
    <col min="5" max="5" width="25.6640625" style="9" customWidth="1"/>
    <col min="6" max="6" width="15" style="9" customWidth="1"/>
    <col min="7" max="7" width="8" style="9" customWidth="1"/>
    <col min="8" max="8" width="10.88671875" style="9" customWidth="1"/>
    <col min="9" max="9" width="29.6640625" style="9" customWidth="1"/>
    <col min="10" max="10" width="23.88671875" style="9" customWidth="1"/>
    <col min="11" max="11" width="25.44140625" style="9" customWidth="1"/>
    <col min="12" max="12" width="9.109375" style="9" customWidth="1"/>
    <col min="13" max="13" width="8.6640625" style="9" customWidth="1"/>
    <col min="14" max="14" width="12.5546875" style="9" customWidth="1"/>
    <col min="15" max="15" width="11.44140625" style="9" customWidth="1"/>
    <col min="16" max="16" width="15.88671875" style="9" customWidth="1"/>
    <col min="17" max="17" width="15.109375" style="9" customWidth="1"/>
    <col min="18" max="18" width="14.109375" style="9" customWidth="1"/>
    <col min="19" max="19" width="8.5546875" style="9" customWidth="1"/>
    <col min="20" max="20" width="17.33203125" style="9" customWidth="1"/>
    <col min="21" max="21" width="13.5546875" style="9" customWidth="1"/>
    <col min="22" max="22" width="14.77734375" style="9" customWidth="1"/>
    <col min="23" max="23" width="12.21875" style="81" customWidth="1"/>
    <col min="24" max="24" width="11.109375" style="81" customWidth="1"/>
    <col min="25" max="25" width="8.77734375" style="81" customWidth="1"/>
    <col min="26" max="26" width="14.44140625" style="9" customWidth="1"/>
    <col min="27" max="27" width="70.44140625" style="82" customWidth="1"/>
    <col min="28" max="28" width="9.6640625" style="9" customWidth="1"/>
    <col min="29" max="29" width="13.5546875" style="9" customWidth="1"/>
    <col min="30" max="30" width="14.88671875" style="9" customWidth="1"/>
    <col min="31" max="31" width="12.88671875" style="9" customWidth="1"/>
    <col min="32" max="32" width="10.5546875" style="9" customWidth="1"/>
    <col min="33" max="36" width="9.44140625" style="9" customWidth="1"/>
    <col min="37" max="62" width="6.77734375" style="9" customWidth="1"/>
    <col min="63" max="16384" width="8.88671875" style="9"/>
  </cols>
  <sheetData>
    <row r="1" spans="1:62" s="87" customFormat="1" ht="41.4" x14ac:dyDescent="0.3">
      <c r="A1" s="68" t="s">
        <v>0</v>
      </c>
      <c r="B1" s="69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70" t="s">
        <v>7</v>
      </c>
      <c r="I1" s="71" t="s">
        <v>8</v>
      </c>
      <c r="J1" s="71" t="s">
        <v>9</v>
      </c>
      <c r="K1" s="71" t="s">
        <v>10</v>
      </c>
      <c r="L1" s="72" t="s">
        <v>11</v>
      </c>
      <c r="M1" s="68" t="s">
        <v>12</v>
      </c>
      <c r="N1" s="68" t="s">
        <v>13</v>
      </c>
      <c r="O1" s="68" t="s">
        <v>14</v>
      </c>
      <c r="P1" s="68" t="s">
        <v>15</v>
      </c>
      <c r="Q1" s="73" t="s">
        <v>16</v>
      </c>
      <c r="R1" s="68" t="s">
        <v>316</v>
      </c>
      <c r="S1" s="68" t="s">
        <v>17</v>
      </c>
      <c r="T1" s="68" t="s">
        <v>18</v>
      </c>
      <c r="U1" s="68" t="s">
        <v>19</v>
      </c>
      <c r="V1" s="68" t="s">
        <v>20</v>
      </c>
      <c r="W1" s="68" t="s">
        <v>21</v>
      </c>
      <c r="X1" s="68" t="s">
        <v>22</v>
      </c>
      <c r="Y1" s="68" t="s">
        <v>23</v>
      </c>
      <c r="Z1" s="68" t="s">
        <v>24</v>
      </c>
      <c r="AA1" s="77" t="s">
        <v>25</v>
      </c>
      <c r="AB1" s="68" t="s">
        <v>26</v>
      </c>
      <c r="AC1" s="68" t="s">
        <v>27</v>
      </c>
      <c r="AD1" s="68" t="s">
        <v>28</v>
      </c>
      <c r="AE1" s="71" t="s">
        <v>29</v>
      </c>
      <c r="AF1" s="73" t="s">
        <v>30</v>
      </c>
      <c r="AG1" s="73" t="s">
        <v>31</v>
      </c>
      <c r="AH1" s="73" t="s">
        <v>32</v>
      </c>
      <c r="AI1" s="73" t="s">
        <v>33</v>
      </c>
      <c r="AJ1" s="73" t="s">
        <v>34</v>
      </c>
      <c r="AK1" s="83" t="s">
        <v>35</v>
      </c>
      <c r="AL1" s="84" t="s">
        <v>36</v>
      </c>
      <c r="AM1" s="84" t="s">
        <v>37</v>
      </c>
      <c r="AN1" s="84" t="s">
        <v>38</v>
      </c>
      <c r="AO1" s="84" t="s">
        <v>39</v>
      </c>
      <c r="AP1" s="84" t="s">
        <v>40</v>
      </c>
      <c r="AQ1" s="84" t="s">
        <v>41</v>
      </c>
      <c r="AR1" s="84" t="s">
        <v>42</v>
      </c>
      <c r="AS1" s="84" t="s">
        <v>43</v>
      </c>
      <c r="AT1" s="84" t="s">
        <v>44</v>
      </c>
      <c r="AU1" s="85" t="s">
        <v>45</v>
      </c>
      <c r="AV1" s="85" t="s">
        <v>46</v>
      </c>
      <c r="AW1" s="85" t="s">
        <v>47</v>
      </c>
      <c r="AX1" s="85" t="s">
        <v>48</v>
      </c>
      <c r="AY1" s="85" t="s">
        <v>49</v>
      </c>
      <c r="AZ1" s="85" t="s">
        <v>50</v>
      </c>
      <c r="BA1" s="86" t="s">
        <v>51</v>
      </c>
      <c r="BB1" s="85" t="s">
        <v>52</v>
      </c>
      <c r="BC1" s="85" t="s">
        <v>53</v>
      </c>
      <c r="BD1" s="85" t="s">
        <v>54</v>
      </c>
      <c r="BE1" s="85" t="s">
        <v>55</v>
      </c>
      <c r="BF1" s="85" t="s">
        <v>56</v>
      </c>
      <c r="BG1" s="85" t="s">
        <v>57</v>
      </c>
      <c r="BH1" s="85" t="s">
        <v>58</v>
      </c>
      <c r="BI1" s="85" t="s">
        <v>59</v>
      </c>
      <c r="BJ1" s="74" t="s">
        <v>60</v>
      </c>
    </row>
    <row r="2" spans="1:62" s="10" customFormat="1" ht="27.6" x14ac:dyDescent="0.3">
      <c r="A2" s="11" t="s">
        <v>61</v>
      </c>
      <c r="B2" s="12">
        <v>104</v>
      </c>
      <c r="C2" s="13">
        <v>58</v>
      </c>
      <c r="D2" s="13" t="s">
        <v>62</v>
      </c>
      <c r="E2" s="14" t="s">
        <v>63</v>
      </c>
      <c r="F2" s="15" t="s">
        <v>64</v>
      </c>
      <c r="G2" s="13" t="s">
        <v>66</v>
      </c>
      <c r="H2" s="13" t="s">
        <v>67</v>
      </c>
      <c r="I2" s="14"/>
      <c r="J2" s="14"/>
      <c r="K2" s="14"/>
      <c r="L2" s="16"/>
      <c r="M2" s="17">
        <v>432703.812310323</v>
      </c>
      <c r="N2" s="17">
        <v>566600.25054019794</v>
      </c>
      <c r="O2" s="18">
        <v>3.54</v>
      </c>
      <c r="P2" s="18">
        <v>2.66</v>
      </c>
      <c r="Q2" s="19">
        <v>83</v>
      </c>
      <c r="R2" s="13" t="s">
        <v>68</v>
      </c>
      <c r="S2" s="13">
        <v>2008</v>
      </c>
      <c r="T2" s="13" t="s">
        <v>69</v>
      </c>
      <c r="U2" s="13" t="s">
        <v>70</v>
      </c>
      <c r="V2" s="20" t="s">
        <v>71</v>
      </c>
      <c r="W2" s="20">
        <v>0</v>
      </c>
      <c r="X2" s="20">
        <v>0</v>
      </c>
      <c r="Y2" s="20">
        <v>83</v>
      </c>
      <c r="Z2" s="21">
        <f t="shared" ref="Z2:Z41" si="0">Y2+X2</f>
        <v>83</v>
      </c>
      <c r="AA2" s="78" t="s">
        <v>72</v>
      </c>
      <c r="AB2" s="13" t="s">
        <v>73</v>
      </c>
      <c r="AC2" s="13" t="s">
        <v>73</v>
      </c>
      <c r="AD2" s="13" t="str">
        <f>IF(AF2&gt;0,AF$1,IF(AG2&gt;0,AG$1,IF(AH2&gt;0,AH$1,IF(AI2&gt;0,AI$1, IF(H2="completed site","completed site","not presently developable")))))</f>
        <v>next 5 years</v>
      </c>
      <c r="AE2" s="13" t="str">
        <f>IF(AI2&gt;0,AI$1,IF(AH2&gt;0,AH$1,IF(AG2&gt;0,AG$1,IF(AF2&gt;0,AF$1, IF(H2="completed site","completed site","not achievable")))))</f>
        <v>next 5 years</v>
      </c>
      <c r="AF2" s="19">
        <f>SUM(AV2:AZ2)</f>
        <v>83</v>
      </c>
      <c r="AG2" s="19">
        <f>SUM(BA2:BE2)</f>
        <v>0</v>
      </c>
      <c r="AH2" s="19">
        <f>SUM(BF2:BI2)</f>
        <v>0</v>
      </c>
      <c r="AI2" s="19">
        <f t="shared" ref="AI2:AI51" si="1">BJ2</f>
        <v>0</v>
      </c>
      <c r="AJ2" s="19">
        <f t="shared" ref="AJ2:AJ31" si="2">SUM(AF2:AI2)</f>
        <v>83</v>
      </c>
      <c r="AK2" s="22"/>
      <c r="AL2" s="22"/>
      <c r="AM2" s="22"/>
      <c r="AN2" s="23"/>
      <c r="AO2" s="23"/>
      <c r="AP2" s="23"/>
      <c r="AQ2" s="23"/>
      <c r="AR2" s="23"/>
      <c r="AS2" s="24"/>
      <c r="AT2" s="13"/>
      <c r="AU2" s="13"/>
      <c r="AV2" s="23">
        <v>13</v>
      </c>
      <c r="AW2" s="23">
        <v>35</v>
      </c>
      <c r="AX2" s="13">
        <v>35</v>
      </c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36"/>
    </row>
    <row r="3" spans="1:62" s="10" customFormat="1" ht="27.6" x14ac:dyDescent="0.3">
      <c r="A3" s="25" t="s">
        <v>74</v>
      </c>
      <c r="B3" s="12">
        <v>78</v>
      </c>
      <c r="C3" s="13">
        <v>63</v>
      </c>
      <c r="D3" s="13" t="s">
        <v>62</v>
      </c>
      <c r="E3" s="14" t="s">
        <v>75</v>
      </c>
      <c r="F3" s="15" t="s">
        <v>76</v>
      </c>
      <c r="G3" s="13" t="s">
        <v>77</v>
      </c>
      <c r="H3" s="13" t="s">
        <v>67</v>
      </c>
      <c r="I3" s="14" t="s">
        <v>78</v>
      </c>
      <c r="J3" s="14"/>
      <c r="K3" s="14" t="s">
        <v>79</v>
      </c>
      <c r="L3" s="16" t="s">
        <v>80</v>
      </c>
      <c r="M3" s="17">
        <v>433218.190059627</v>
      </c>
      <c r="N3" s="17">
        <v>568302.52032710402</v>
      </c>
      <c r="O3" s="18">
        <v>28.95</v>
      </c>
      <c r="P3" s="18">
        <v>14.35</v>
      </c>
      <c r="Q3" s="19">
        <v>399</v>
      </c>
      <c r="R3" s="13" t="s">
        <v>68</v>
      </c>
      <c r="S3" s="13">
        <v>2008</v>
      </c>
      <c r="T3" s="13" t="s">
        <v>81</v>
      </c>
      <c r="U3" s="13" t="s">
        <v>82</v>
      </c>
      <c r="V3" s="20" t="s">
        <v>83</v>
      </c>
      <c r="W3" s="20">
        <v>77</v>
      </c>
      <c r="X3" s="20">
        <v>96</v>
      </c>
      <c r="Y3" s="20">
        <v>226</v>
      </c>
      <c r="Z3" s="21">
        <f t="shared" si="0"/>
        <v>322</v>
      </c>
      <c r="AA3" s="78" t="s">
        <v>84</v>
      </c>
      <c r="AB3" s="13" t="s">
        <v>73</v>
      </c>
      <c r="AC3" s="13" t="s">
        <v>73</v>
      </c>
      <c r="AD3" s="13" t="str">
        <f>IF(AF3&gt;0,[1]permitted!AI$3,IF(AG3&gt;0,[1]permitted!AJ$3,IF(AH3&gt;0,[1]permitted!AK$3,IF(AI3&gt;0,[1]permitted!AL$3, IF(H3="completed site","completed site","not presently developable")))))</f>
        <v>next 5 years</v>
      </c>
      <c r="AE3" s="13" t="str">
        <f>IF(AI3&gt;0,[1]permitted!AL$3,IF(AH3&gt;0,[1]permitted!AK$3,IF(AG3&gt;0,[1]permitted!AJ$3,IF(AF3&gt;0,[1]permitted!AI$3, IF(H3="completed site","completed site","not achievable")))))</f>
        <v>next 5 years</v>
      </c>
      <c r="AF3" s="19">
        <f>SUM(AV3:AZ3)</f>
        <v>322</v>
      </c>
      <c r="AG3" s="19">
        <f t="shared" ref="AG3:AG51" si="3">SUM(BA3:BE3)</f>
        <v>0</v>
      </c>
      <c r="AH3" s="19">
        <f t="shared" ref="AH3:AH51" si="4">SUM(BF3:BI3)</f>
        <v>0</v>
      </c>
      <c r="AI3" s="19">
        <f t="shared" si="1"/>
        <v>0</v>
      </c>
      <c r="AJ3" s="19">
        <f t="shared" si="2"/>
        <v>322</v>
      </c>
      <c r="AK3" s="22"/>
      <c r="AL3" s="22"/>
      <c r="AM3" s="22"/>
      <c r="AN3" s="23"/>
      <c r="AO3" s="23"/>
      <c r="AP3" s="23"/>
      <c r="AQ3" s="23"/>
      <c r="AR3" s="23"/>
      <c r="AS3" s="24"/>
      <c r="AU3" s="26">
        <v>77</v>
      </c>
      <c r="AV3" s="13">
        <v>80</v>
      </c>
      <c r="AW3" s="13">
        <v>70</v>
      </c>
      <c r="AX3" s="13">
        <v>70</v>
      </c>
      <c r="AY3" s="13">
        <v>70</v>
      </c>
      <c r="AZ3" s="13">
        <v>32</v>
      </c>
      <c r="BA3" s="13"/>
      <c r="BB3" s="13"/>
      <c r="BC3" s="13"/>
      <c r="BD3" s="13"/>
      <c r="BE3" s="13"/>
      <c r="BF3" s="13"/>
      <c r="BG3" s="13"/>
      <c r="BH3" s="13"/>
      <c r="BI3" s="13"/>
      <c r="BJ3" s="36"/>
    </row>
    <row r="4" spans="1:62" s="10" customFormat="1" ht="27.6" x14ac:dyDescent="0.3">
      <c r="A4" s="25" t="s">
        <v>85</v>
      </c>
      <c r="B4" s="23"/>
      <c r="C4" s="23">
        <v>65</v>
      </c>
      <c r="D4" s="13" t="s">
        <v>86</v>
      </c>
      <c r="E4" s="27" t="s">
        <v>87</v>
      </c>
      <c r="F4" s="15" t="s">
        <v>88</v>
      </c>
      <c r="G4" s="13" t="s">
        <v>66</v>
      </c>
      <c r="H4" s="13" t="s">
        <v>67</v>
      </c>
      <c r="I4" s="14" t="s">
        <v>89</v>
      </c>
      <c r="J4" s="28"/>
      <c r="K4" s="28"/>
      <c r="L4" s="16"/>
      <c r="M4" s="17">
        <v>430315.75526024099</v>
      </c>
      <c r="N4" s="17">
        <v>571181.23028187896</v>
      </c>
      <c r="O4" s="18">
        <v>1.1399999999999999</v>
      </c>
      <c r="P4" s="18">
        <v>1.03</v>
      </c>
      <c r="Q4" s="19">
        <v>7</v>
      </c>
      <c r="R4" s="13" t="s">
        <v>90</v>
      </c>
      <c r="S4" s="13">
        <v>2015</v>
      </c>
      <c r="T4" s="13" t="s">
        <v>91</v>
      </c>
      <c r="U4" s="23" t="s">
        <v>70</v>
      </c>
      <c r="V4" s="20" t="s">
        <v>83</v>
      </c>
      <c r="W4" s="29">
        <v>0</v>
      </c>
      <c r="X4" s="21">
        <v>5</v>
      </c>
      <c r="Y4" s="21">
        <v>2</v>
      </c>
      <c r="Z4" s="21">
        <f t="shared" si="0"/>
        <v>7</v>
      </c>
      <c r="AA4" s="78"/>
      <c r="AB4" s="13" t="s">
        <v>73</v>
      </c>
      <c r="AC4" s="13" t="s">
        <v>73</v>
      </c>
      <c r="AD4" s="13" t="str">
        <f>IF(AF4&gt;0,AF$1,IF(AG4&gt;0,AG$1,IF(AH4&gt;0,AH$1,IF(AI4&gt;0,AI$1, IF(H4="completed site","completed site","not presently developable")))))</f>
        <v>next 5 years</v>
      </c>
      <c r="AE4" s="13" t="str">
        <f>IF(AI4&gt;0,AI$1,IF(AH4&gt;0,AH$1,IF(AG4&gt;0,AG$1,IF(AF4&gt;0,AF$1, IF(H4="completed site","completed site","not achievable")))))</f>
        <v>next 5 years</v>
      </c>
      <c r="AF4" s="19">
        <f t="shared" ref="AF4:AF51" si="5">SUM(AV4:AZ4)</f>
        <v>7</v>
      </c>
      <c r="AG4" s="19">
        <f t="shared" si="3"/>
        <v>0</v>
      </c>
      <c r="AH4" s="19">
        <f t="shared" si="4"/>
        <v>0</v>
      </c>
      <c r="AI4" s="19">
        <f t="shared" si="1"/>
        <v>0</v>
      </c>
      <c r="AJ4" s="19">
        <f t="shared" si="2"/>
        <v>7</v>
      </c>
      <c r="AK4" s="14"/>
      <c r="AL4" s="14"/>
      <c r="AM4" s="14"/>
      <c r="AN4" s="23"/>
      <c r="AO4" s="23"/>
      <c r="AP4" s="23"/>
      <c r="AQ4" s="23"/>
      <c r="AR4" s="23"/>
      <c r="AS4" s="24"/>
      <c r="AT4" s="21"/>
      <c r="AU4" s="21"/>
      <c r="AV4" s="23">
        <v>7</v>
      </c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36"/>
    </row>
    <row r="5" spans="1:62" s="10" customFormat="1" ht="27.6" x14ac:dyDescent="0.3">
      <c r="A5" s="13">
        <v>1396</v>
      </c>
      <c r="B5" s="23"/>
      <c r="C5" s="23">
        <v>65</v>
      </c>
      <c r="D5" s="13" t="s">
        <v>92</v>
      </c>
      <c r="E5" s="27" t="s">
        <v>93</v>
      </c>
      <c r="F5" s="15" t="s">
        <v>88</v>
      </c>
      <c r="G5" s="13" t="s">
        <v>66</v>
      </c>
      <c r="H5" s="13" t="s">
        <v>67</v>
      </c>
      <c r="I5" s="14" t="s">
        <v>89</v>
      </c>
      <c r="J5" s="28"/>
      <c r="K5" s="28"/>
      <c r="L5" s="16"/>
      <c r="M5" s="17"/>
      <c r="N5" s="17"/>
      <c r="O5" s="18"/>
      <c r="P5" s="18"/>
      <c r="Q5" s="19">
        <v>35</v>
      </c>
      <c r="R5" s="13" t="s">
        <v>90</v>
      </c>
      <c r="S5" s="13">
        <v>2022</v>
      </c>
      <c r="T5" s="10" t="s">
        <v>94</v>
      </c>
      <c r="U5" s="23" t="s">
        <v>70</v>
      </c>
      <c r="V5" s="20" t="s">
        <v>71</v>
      </c>
      <c r="W5" s="29">
        <v>0</v>
      </c>
      <c r="X5" s="21">
        <v>0</v>
      </c>
      <c r="Y5" s="21">
        <v>35</v>
      </c>
      <c r="Z5" s="21">
        <f t="shared" si="0"/>
        <v>35</v>
      </c>
      <c r="AA5" s="78"/>
      <c r="AB5" s="13" t="s">
        <v>73</v>
      </c>
      <c r="AC5" s="13" t="s">
        <v>73</v>
      </c>
      <c r="AD5" s="13" t="str">
        <f>IF(AF5&gt;0,AF$1,IF(AG5&gt;0,AG$1,IF(AH5&gt;0,AH$1,IF(AI5&gt;0,AI$1, IF(H5="completed site","completed site","not presently developable")))))</f>
        <v>next 5 years</v>
      </c>
      <c r="AE5" s="13" t="str">
        <f>IF(AI5&gt;0,AI$1,IF(AH5&gt;0,AH$1,IF(AG5&gt;0,AG$1,IF(AF5&gt;0,AF$1, IF(H5="completed site","completed site","not achievable")))))</f>
        <v>next 5 years</v>
      </c>
      <c r="AF5" s="19">
        <f>SUM(AV5:AZ5)</f>
        <v>35</v>
      </c>
      <c r="AG5" s="19">
        <f t="shared" si="3"/>
        <v>0</v>
      </c>
      <c r="AH5" s="19">
        <f t="shared" si="4"/>
        <v>0</v>
      </c>
      <c r="AI5" s="19">
        <f t="shared" si="1"/>
        <v>0</v>
      </c>
      <c r="AJ5" s="19">
        <f t="shared" si="2"/>
        <v>35</v>
      </c>
      <c r="AK5" s="14"/>
      <c r="AL5" s="14"/>
      <c r="AM5" s="14"/>
      <c r="AN5" s="23"/>
      <c r="AO5" s="23"/>
      <c r="AP5" s="23"/>
      <c r="AQ5" s="23"/>
      <c r="AR5" s="23"/>
      <c r="AS5" s="24"/>
      <c r="AT5" s="21"/>
      <c r="AU5" s="21"/>
      <c r="AV5" s="23"/>
      <c r="AW5" s="23"/>
      <c r="AX5" s="23">
        <v>10</v>
      </c>
      <c r="AY5" s="23">
        <v>10</v>
      </c>
      <c r="AZ5" s="23">
        <v>15</v>
      </c>
      <c r="BA5" s="23"/>
      <c r="BB5" s="23"/>
      <c r="BC5" s="23"/>
      <c r="BD5" s="23"/>
      <c r="BE5" s="23"/>
      <c r="BF5" s="23"/>
      <c r="BG5" s="23"/>
      <c r="BH5" s="23"/>
      <c r="BI5" s="23"/>
      <c r="BJ5" s="36"/>
    </row>
    <row r="6" spans="1:62" s="10" customFormat="1" ht="27.6" x14ac:dyDescent="0.3">
      <c r="A6" s="13">
        <v>1567</v>
      </c>
      <c r="B6" s="23"/>
      <c r="C6" s="23">
        <v>65</v>
      </c>
      <c r="D6" s="13" t="s">
        <v>95</v>
      </c>
      <c r="E6" s="27" t="s">
        <v>96</v>
      </c>
      <c r="F6" s="15" t="s">
        <v>88</v>
      </c>
      <c r="G6" s="13" t="s">
        <v>66</v>
      </c>
      <c r="H6" s="13" t="s">
        <v>67</v>
      </c>
      <c r="I6" s="14" t="s">
        <v>89</v>
      </c>
      <c r="J6" s="28"/>
      <c r="K6" s="28"/>
      <c r="L6" s="16"/>
      <c r="M6" s="17"/>
      <c r="N6" s="17"/>
      <c r="O6" s="18"/>
      <c r="P6" s="18"/>
      <c r="Q6" s="19"/>
      <c r="R6" s="13" t="s">
        <v>90</v>
      </c>
      <c r="S6" s="13">
        <v>2022</v>
      </c>
      <c r="T6" s="13" t="s">
        <v>97</v>
      </c>
      <c r="U6" s="23"/>
      <c r="V6" s="20"/>
      <c r="W6" s="29"/>
      <c r="X6" s="21"/>
      <c r="Y6" s="21"/>
      <c r="Z6" s="21"/>
      <c r="AA6" s="78"/>
      <c r="AB6" s="13"/>
      <c r="AC6" s="13"/>
      <c r="AD6" s="13"/>
      <c r="AE6" s="13"/>
      <c r="AF6" s="19"/>
      <c r="AG6" s="19"/>
      <c r="AH6" s="19"/>
      <c r="AI6" s="19"/>
      <c r="AJ6" s="19"/>
      <c r="AK6" s="14"/>
      <c r="AL6" s="14"/>
      <c r="AM6" s="14"/>
      <c r="AN6" s="23"/>
      <c r="AO6" s="23"/>
      <c r="AP6" s="23"/>
      <c r="AQ6" s="23"/>
      <c r="AR6" s="23"/>
      <c r="AS6" s="24"/>
      <c r="AT6" s="21"/>
      <c r="AU6" s="21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36"/>
    </row>
    <row r="7" spans="1:62" s="10" customFormat="1" ht="27.6" x14ac:dyDescent="0.3">
      <c r="A7" s="25" t="s">
        <v>98</v>
      </c>
      <c r="B7" s="23"/>
      <c r="C7" s="13">
        <v>69</v>
      </c>
      <c r="D7" s="13" t="s">
        <v>62</v>
      </c>
      <c r="E7" s="14" t="s">
        <v>99</v>
      </c>
      <c r="F7" s="15" t="s">
        <v>100</v>
      </c>
      <c r="G7" s="13" t="s">
        <v>66</v>
      </c>
      <c r="H7" s="13" t="s">
        <v>67</v>
      </c>
      <c r="I7" s="14" t="s">
        <v>101</v>
      </c>
      <c r="J7" s="14" t="s">
        <v>102</v>
      </c>
      <c r="K7" s="14" t="s">
        <v>103</v>
      </c>
      <c r="L7" s="16" t="s">
        <v>80</v>
      </c>
      <c r="M7" s="17">
        <v>426405.24202027201</v>
      </c>
      <c r="N7" s="17">
        <v>571288.06145609496</v>
      </c>
      <c r="O7" s="18">
        <v>31.53</v>
      </c>
      <c r="P7" s="18">
        <v>23.65</v>
      </c>
      <c r="Q7" s="19">
        <v>427</v>
      </c>
      <c r="R7" s="13" t="s">
        <v>90</v>
      </c>
      <c r="S7" s="13">
        <v>2008</v>
      </c>
      <c r="T7" s="13" t="s">
        <v>104</v>
      </c>
      <c r="U7" s="13" t="s">
        <v>70</v>
      </c>
      <c r="V7" s="20" t="s">
        <v>83</v>
      </c>
      <c r="W7" s="20">
        <v>332</v>
      </c>
      <c r="X7" s="20">
        <v>43</v>
      </c>
      <c r="Y7" s="20">
        <v>52</v>
      </c>
      <c r="Z7" s="21">
        <f t="shared" si="0"/>
        <v>95</v>
      </c>
      <c r="AA7" s="78" t="s">
        <v>105</v>
      </c>
      <c r="AB7" s="13" t="s">
        <v>73</v>
      </c>
      <c r="AC7" s="23" t="s">
        <v>73</v>
      </c>
      <c r="AD7" s="13" t="str">
        <f>IF(AF7&gt;0,[1]permitted!AI$3,IF(AG7&gt;0,[1]permitted!AJ$3,IF(AH7&gt;0,[1]permitted!AK$3,IF(AI7&gt;0,[1]permitted!AL$3, IF(H7="completed site","completed site","not presently developable")))))</f>
        <v>next 5 years</v>
      </c>
      <c r="AE7" s="13" t="str">
        <f>IF(AI7&gt;0,[1]permitted!AL$3,IF(AH7&gt;0,[1]permitted!AK$3,IF(AG7&gt;0,[1]permitted!AJ$3,IF(AF7&gt;0,[1]permitted!AI$3, IF(H7="completed site","completed site","not achievable")))))</f>
        <v>next 5 years</v>
      </c>
      <c r="AF7" s="19">
        <f t="shared" si="5"/>
        <v>95</v>
      </c>
      <c r="AG7" s="19">
        <f t="shared" si="3"/>
        <v>0</v>
      </c>
      <c r="AH7" s="19">
        <f t="shared" si="4"/>
        <v>0</v>
      </c>
      <c r="AI7" s="19">
        <f t="shared" si="1"/>
        <v>0</v>
      </c>
      <c r="AJ7" s="19">
        <f t="shared" si="2"/>
        <v>95</v>
      </c>
      <c r="AK7" s="22"/>
      <c r="AL7" s="22"/>
      <c r="AM7" s="22"/>
      <c r="AN7" s="23"/>
      <c r="AO7" s="23"/>
      <c r="AP7" s="23">
        <v>13</v>
      </c>
      <c r="AQ7" s="23">
        <v>65</v>
      </c>
      <c r="AR7" s="13">
        <v>53</v>
      </c>
      <c r="AS7" s="24">
        <v>64</v>
      </c>
      <c r="AT7" s="13">
        <v>54</v>
      </c>
      <c r="AU7" s="13">
        <v>83</v>
      </c>
      <c r="AV7" s="13">
        <v>50</v>
      </c>
      <c r="AW7" s="13">
        <v>45</v>
      </c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36"/>
    </row>
    <row r="8" spans="1:62" s="10" customFormat="1" ht="27.6" x14ac:dyDescent="0.3">
      <c r="A8" s="30" t="s">
        <v>106</v>
      </c>
      <c r="B8" s="12">
        <v>17</v>
      </c>
      <c r="C8" s="13">
        <v>71</v>
      </c>
      <c r="D8" s="13"/>
      <c r="E8" s="14" t="s">
        <v>107</v>
      </c>
      <c r="F8" s="15" t="s">
        <v>108</v>
      </c>
      <c r="G8" s="13" t="s">
        <v>66</v>
      </c>
      <c r="H8" s="13" t="s">
        <v>67</v>
      </c>
      <c r="I8" s="14" t="s">
        <v>109</v>
      </c>
      <c r="J8" s="14" t="s">
        <v>110</v>
      </c>
      <c r="K8" s="14"/>
      <c r="L8" s="16" t="s">
        <v>80</v>
      </c>
      <c r="M8" s="17">
        <v>428708.26416983601</v>
      </c>
      <c r="N8" s="17"/>
      <c r="O8" s="18">
        <v>31.12</v>
      </c>
      <c r="P8" s="18">
        <v>23.93</v>
      </c>
      <c r="Q8" s="19">
        <v>418</v>
      </c>
      <c r="R8" s="13" t="s">
        <v>90</v>
      </c>
      <c r="S8" s="13">
        <v>2008</v>
      </c>
      <c r="T8" s="13" t="s">
        <v>111</v>
      </c>
      <c r="U8" s="13" t="s">
        <v>70</v>
      </c>
      <c r="V8" s="20" t="s">
        <v>71</v>
      </c>
      <c r="W8" s="21">
        <v>0</v>
      </c>
      <c r="X8" s="21">
        <v>0</v>
      </c>
      <c r="Y8" s="21">
        <v>418</v>
      </c>
      <c r="Z8" s="21">
        <f t="shared" si="0"/>
        <v>418</v>
      </c>
      <c r="AA8" s="78"/>
      <c r="AB8" s="13" t="s">
        <v>73</v>
      </c>
      <c r="AC8" s="23" t="s">
        <v>73</v>
      </c>
      <c r="AD8" s="13" t="str">
        <f>IF(AF8&gt;0,[1]permitted!AI$3,IF(AG8&gt;0,[1]permitted!AJ$3,IF(AH8&gt;0,[1]permitted!AK$3,IF(AI8&gt;0,[1]permitted!AL$3, IF(H8="completed site","completed site","not presently developable")))))</f>
        <v>next 5 years</v>
      </c>
      <c r="AE8" s="13" t="str">
        <f>IF(AI8&gt;0,[1]permitted!AL$3,IF(AH8&gt;0,[1]permitted!AK$3,IF(AG8&gt;0,[1]permitted!AJ$3,IF(AF8&gt;0,[1]permitted!AI$3, IF(H8="completed site","completed site","not achievable")))))</f>
        <v>6 to 10 years</v>
      </c>
      <c r="AF8" s="19">
        <f t="shared" si="5"/>
        <v>270</v>
      </c>
      <c r="AG8" s="19">
        <f t="shared" si="3"/>
        <v>148</v>
      </c>
      <c r="AH8" s="19">
        <f t="shared" si="4"/>
        <v>0</v>
      </c>
      <c r="AI8" s="19">
        <f t="shared" si="1"/>
        <v>0</v>
      </c>
      <c r="AJ8" s="19">
        <f t="shared" si="2"/>
        <v>418</v>
      </c>
      <c r="AK8" s="22"/>
      <c r="AL8" s="22"/>
      <c r="AM8" s="22"/>
      <c r="AN8" s="23"/>
      <c r="AO8" s="23"/>
      <c r="AP8" s="23"/>
      <c r="AQ8" s="23"/>
      <c r="AR8" s="13"/>
      <c r="AS8" s="24"/>
      <c r="AU8" s="13"/>
      <c r="AV8" s="13"/>
      <c r="AW8" s="13"/>
      <c r="AX8" s="13">
        <v>90</v>
      </c>
      <c r="AY8" s="13">
        <v>90</v>
      </c>
      <c r="AZ8" s="13">
        <v>90</v>
      </c>
      <c r="BA8" s="13">
        <v>88</v>
      </c>
      <c r="BB8" s="13">
        <v>60</v>
      </c>
      <c r="BC8" s="13"/>
      <c r="BD8" s="13"/>
      <c r="BE8" s="13"/>
      <c r="BF8" s="13"/>
      <c r="BG8" s="13"/>
      <c r="BH8" s="13"/>
      <c r="BI8" s="13"/>
      <c r="BJ8" s="36"/>
    </row>
    <row r="9" spans="1:62" s="10" customFormat="1" ht="27.6" x14ac:dyDescent="0.3">
      <c r="A9" s="30" t="s">
        <v>112</v>
      </c>
      <c r="B9" s="12">
        <v>17</v>
      </c>
      <c r="C9" s="13">
        <v>71</v>
      </c>
      <c r="D9" s="13"/>
      <c r="E9" s="14" t="s">
        <v>107</v>
      </c>
      <c r="F9" s="15" t="s">
        <v>108</v>
      </c>
      <c r="G9" s="13" t="s">
        <v>66</v>
      </c>
      <c r="H9" s="13" t="s">
        <v>67</v>
      </c>
      <c r="I9" s="14" t="s">
        <v>109</v>
      </c>
      <c r="J9" s="14" t="s">
        <v>110</v>
      </c>
      <c r="K9" s="14"/>
      <c r="L9" s="16" t="s">
        <v>80</v>
      </c>
      <c r="M9" s="17">
        <v>428708.26416983601</v>
      </c>
      <c r="N9" s="17"/>
      <c r="O9" s="18"/>
      <c r="P9" s="18"/>
      <c r="Q9" s="19">
        <v>175</v>
      </c>
      <c r="R9" s="13" t="s">
        <v>90</v>
      </c>
      <c r="S9" s="13">
        <v>2008</v>
      </c>
      <c r="T9" s="13" t="s">
        <v>111</v>
      </c>
      <c r="U9" s="13" t="s">
        <v>70</v>
      </c>
      <c r="V9" s="20" t="s">
        <v>83</v>
      </c>
      <c r="W9" s="21">
        <v>0</v>
      </c>
      <c r="X9" s="21">
        <v>58</v>
      </c>
      <c r="Y9" s="21">
        <v>117</v>
      </c>
      <c r="Z9" s="21">
        <f t="shared" si="0"/>
        <v>175</v>
      </c>
      <c r="AA9" s="78"/>
      <c r="AB9" s="13" t="s">
        <v>73</v>
      </c>
      <c r="AC9" s="23" t="s">
        <v>73</v>
      </c>
      <c r="AD9" s="13" t="str">
        <f>IF(AF9&gt;0,[1]permitted!AI$3,IF(AG9&gt;0,[1]permitted!AJ$3,IF(AH9&gt;0,[1]permitted!AK$3,IF(AI9&gt;0,[1]permitted!AL$3, IF(H9="completed site","completed site","not presently developable")))))</f>
        <v>next 5 years</v>
      </c>
      <c r="AE9" s="13" t="str">
        <f>IF(AI9&gt;0,[1]permitted!AL$3,IF(AH9&gt;0,[1]permitted!AK$3,IF(AG9&gt;0,[1]permitted!AJ$3,IF(AF9&gt;0,[1]permitted!AI$3, IF(H9="completed site","completed site","not achievable")))))</f>
        <v>next 5 years</v>
      </c>
      <c r="AF9" s="19">
        <f t="shared" si="5"/>
        <v>175</v>
      </c>
      <c r="AG9" s="19">
        <f t="shared" si="3"/>
        <v>0</v>
      </c>
      <c r="AH9" s="19">
        <f t="shared" si="4"/>
        <v>0</v>
      </c>
      <c r="AI9" s="19">
        <f t="shared" si="1"/>
        <v>0</v>
      </c>
      <c r="AJ9" s="19">
        <f t="shared" si="2"/>
        <v>175</v>
      </c>
      <c r="AK9" s="22"/>
      <c r="AL9" s="22"/>
      <c r="AM9" s="22"/>
      <c r="AN9" s="23"/>
      <c r="AO9" s="23"/>
      <c r="AP9" s="23"/>
      <c r="AQ9" s="23"/>
      <c r="AR9" s="13"/>
      <c r="AS9" s="24"/>
      <c r="AU9" s="13"/>
      <c r="AV9" s="13">
        <v>80</v>
      </c>
      <c r="AW9" s="13">
        <v>80</v>
      </c>
      <c r="AX9" s="13">
        <v>15</v>
      </c>
      <c r="AY9" s="13"/>
      <c r="AZ9" s="13"/>
      <c r="BA9" s="23"/>
      <c r="BB9" s="13"/>
      <c r="BC9" s="13"/>
      <c r="BD9" s="13"/>
      <c r="BE9" s="13"/>
      <c r="BF9" s="13"/>
      <c r="BG9" s="13"/>
      <c r="BH9" s="13"/>
      <c r="BI9" s="13"/>
      <c r="BJ9" s="36"/>
    </row>
    <row r="10" spans="1:62" s="10" customFormat="1" ht="27.6" x14ac:dyDescent="0.3">
      <c r="A10" s="25" t="s">
        <v>113</v>
      </c>
      <c r="B10" s="23">
        <v>18</v>
      </c>
      <c r="C10" s="23">
        <v>72</v>
      </c>
      <c r="D10" s="13"/>
      <c r="E10" s="27" t="s">
        <v>114</v>
      </c>
      <c r="F10" s="15" t="s">
        <v>108</v>
      </c>
      <c r="G10" s="13" t="s">
        <v>66</v>
      </c>
      <c r="H10" s="13" t="s">
        <v>67</v>
      </c>
      <c r="I10" s="14" t="s">
        <v>110</v>
      </c>
      <c r="J10" s="14" t="s">
        <v>110</v>
      </c>
      <c r="K10" s="28"/>
      <c r="L10" s="16"/>
      <c r="M10" s="17">
        <v>428474.107347004</v>
      </c>
      <c r="N10" s="17">
        <v>568765.12433645094</v>
      </c>
      <c r="O10" s="18"/>
      <c r="P10" s="18"/>
      <c r="Q10" s="19">
        <v>35</v>
      </c>
      <c r="R10" s="13" t="s">
        <v>90</v>
      </c>
      <c r="S10" s="13">
        <v>2021</v>
      </c>
      <c r="T10" s="13" t="s">
        <v>115</v>
      </c>
      <c r="U10" s="23" t="s">
        <v>70</v>
      </c>
      <c r="V10" s="20" t="s">
        <v>83</v>
      </c>
      <c r="W10" s="29">
        <v>31</v>
      </c>
      <c r="X10" s="21">
        <v>4</v>
      </c>
      <c r="Y10" s="21">
        <v>0</v>
      </c>
      <c r="Z10" s="21">
        <f t="shared" si="0"/>
        <v>4</v>
      </c>
      <c r="AA10" s="78" t="s">
        <v>116</v>
      </c>
      <c r="AB10" s="13" t="s">
        <v>73</v>
      </c>
      <c r="AC10" s="23" t="s">
        <v>73</v>
      </c>
      <c r="AD10" s="13" t="str">
        <f>IF(AF10&gt;0,AF$1,IF(AG10&gt;0,AG$1,IF(AH10&gt;0,AH$1,IF(AI10&gt;0,AI$1, IF(H10="completed site","completed site","not presently developable")))))</f>
        <v>next 5 years</v>
      </c>
      <c r="AE10" s="13" t="str">
        <f>IF(AI10&gt;0,AI$1,IF(AH10&gt;0,AH$1,IF(AG10&gt;0,AG$1,IF(AF10&gt;0,AF$1, IF(H10="completed site","completed site","not achievable")))))</f>
        <v>next 5 years</v>
      </c>
      <c r="AF10" s="19">
        <f t="shared" si="5"/>
        <v>4</v>
      </c>
      <c r="AG10" s="19">
        <f t="shared" si="3"/>
        <v>0</v>
      </c>
      <c r="AH10" s="19">
        <f t="shared" si="4"/>
        <v>0</v>
      </c>
      <c r="AI10" s="19">
        <f t="shared" si="1"/>
        <v>0</v>
      </c>
      <c r="AJ10" s="19">
        <f t="shared" si="2"/>
        <v>4</v>
      </c>
      <c r="AK10" s="14"/>
      <c r="AL10" s="14"/>
      <c r="AM10" s="14"/>
      <c r="AN10" s="23"/>
      <c r="AO10" s="23"/>
      <c r="AP10" s="23"/>
      <c r="AQ10" s="23"/>
      <c r="AR10" s="23"/>
      <c r="AS10" s="24"/>
      <c r="AT10" s="21"/>
      <c r="AU10" s="21">
        <v>31</v>
      </c>
      <c r="AV10" s="23">
        <v>4</v>
      </c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36"/>
    </row>
    <row r="11" spans="1:62" s="10" customFormat="1" ht="27.6" x14ac:dyDescent="0.3">
      <c r="A11" s="25" t="s">
        <v>117</v>
      </c>
      <c r="B11" s="12">
        <v>18</v>
      </c>
      <c r="C11" s="13">
        <v>72</v>
      </c>
      <c r="D11" s="13"/>
      <c r="E11" s="14" t="s">
        <v>118</v>
      </c>
      <c r="F11" s="15" t="s">
        <v>108</v>
      </c>
      <c r="G11" s="13" t="s">
        <v>66</v>
      </c>
      <c r="H11" s="13" t="s">
        <v>67</v>
      </c>
      <c r="I11" s="14" t="s">
        <v>110</v>
      </c>
      <c r="J11" s="14" t="s">
        <v>110</v>
      </c>
      <c r="K11" s="14"/>
      <c r="L11" s="16"/>
      <c r="M11" s="17"/>
      <c r="N11" s="17"/>
      <c r="O11" s="18"/>
      <c r="P11" s="18"/>
      <c r="Q11" s="19">
        <v>130</v>
      </c>
      <c r="R11" s="13" t="s">
        <v>90</v>
      </c>
      <c r="S11" s="13"/>
      <c r="T11" s="13"/>
      <c r="U11" s="13" t="s">
        <v>70</v>
      </c>
      <c r="V11" s="20" t="s">
        <v>83</v>
      </c>
      <c r="W11" s="20">
        <v>126</v>
      </c>
      <c r="X11" s="20">
        <v>4</v>
      </c>
      <c r="Y11" s="20">
        <v>0</v>
      </c>
      <c r="Z11" s="21">
        <f t="shared" si="0"/>
        <v>4</v>
      </c>
      <c r="AA11" s="78"/>
      <c r="AB11" s="13" t="s">
        <v>73</v>
      </c>
      <c r="AC11" s="23" t="s">
        <v>73</v>
      </c>
      <c r="AD11" s="13" t="str">
        <f>IF(AF11&gt;0,[1]permitted!AI$3,IF(AG11&gt;0,[1]permitted!AJ$3,IF(AH11&gt;0,[1]permitted!AK$3,IF(AI11&gt;0,[1]permitted!AL$3, IF(H11="completed site","completed site","not presently developable")))))</f>
        <v>next 5 years</v>
      </c>
      <c r="AE11" s="13" t="str">
        <f>IF(AI11&gt;0,[1]permitted!AL$3,IF(AH11&gt;0,[1]permitted!AK$3,IF(AG11&gt;0,[1]permitted!AJ$3,IF(AF11&gt;0,[1]permitted!AI$3, IF(H11="completed site","completed site","not achievable")))))</f>
        <v>next 5 years</v>
      </c>
      <c r="AF11" s="19">
        <f t="shared" si="5"/>
        <v>4</v>
      </c>
      <c r="AG11" s="19">
        <f t="shared" si="3"/>
        <v>0</v>
      </c>
      <c r="AH11" s="19">
        <f t="shared" si="4"/>
        <v>0</v>
      </c>
      <c r="AI11" s="19">
        <f t="shared" si="1"/>
        <v>0</v>
      </c>
      <c r="AJ11" s="19">
        <f t="shared" si="2"/>
        <v>4</v>
      </c>
      <c r="AK11" s="22"/>
      <c r="AL11" s="22"/>
      <c r="AM11" s="22"/>
      <c r="AN11" s="31"/>
      <c r="AO11" s="31"/>
      <c r="AP11" s="31"/>
      <c r="AQ11" s="31"/>
      <c r="AR11" s="32">
        <v>62</v>
      </c>
      <c r="AS11" s="24">
        <v>52</v>
      </c>
      <c r="AT11" s="33">
        <v>10</v>
      </c>
      <c r="AU11" s="32">
        <v>2</v>
      </c>
      <c r="AV11" s="32">
        <v>4</v>
      </c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6"/>
    </row>
    <row r="12" spans="1:62" s="10" customFormat="1" ht="27.6" x14ac:dyDescent="0.3">
      <c r="A12" s="34" t="s">
        <v>119</v>
      </c>
      <c r="B12" s="12">
        <v>68</v>
      </c>
      <c r="C12" s="13">
        <v>85</v>
      </c>
      <c r="D12" s="23"/>
      <c r="E12" s="35" t="s">
        <v>120</v>
      </c>
      <c r="F12" s="15" t="s">
        <v>64</v>
      </c>
      <c r="G12" s="13" t="s">
        <v>66</v>
      </c>
      <c r="H12" s="13" t="s">
        <v>67</v>
      </c>
      <c r="I12" s="27"/>
      <c r="J12" s="27"/>
      <c r="K12" s="27"/>
      <c r="L12" s="12"/>
      <c r="M12" s="17"/>
      <c r="N12" s="17"/>
      <c r="O12" s="18"/>
      <c r="P12" s="18"/>
      <c r="Q12" s="36">
        <v>50</v>
      </c>
      <c r="R12" s="13" t="s">
        <v>68</v>
      </c>
      <c r="S12" s="13"/>
      <c r="T12" s="37" t="s">
        <v>121</v>
      </c>
      <c r="U12" s="23" t="s">
        <v>70</v>
      </c>
      <c r="V12" s="20" t="s">
        <v>83</v>
      </c>
      <c r="W12" s="29">
        <v>0</v>
      </c>
      <c r="X12" s="21">
        <v>50</v>
      </c>
      <c r="Y12" s="21">
        <v>0</v>
      </c>
      <c r="Z12" s="21">
        <f t="shared" si="0"/>
        <v>50</v>
      </c>
      <c r="AA12" s="78"/>
      <c r="AB12" s="13" t="s">
        <v>73</v>
      </c>
      <c r="AC12" s="13" t="s">
        <v>73</v>
      </c>
      <c r="AD12" s="13" t="str">
        <f>IF(AF12&gt;0,[1]permitted!AI$3,IF(AG12&gt;0,[1]permitted!AJ$3,IF(AH12&gt;0,[1]permitted!AK$3,IF(AI12&gt;0,[1]permitted!AL$3, IF(H12="completed site","completed site","not presently developable")))))</f>
        <v>next 5 years</v>
      </c>
      <c r="AE12" s="13" t="str">
        <f>IF(AI12&gt;0,[1]permitted!AL$3,IF(AH12&gt;0,[1]permitted!AK$3,IF(AG12&gt;0,[1]permitted!AJ$3,IF(AF12&gt;0,[1]permitted!AI$3, IF(H12="completed site","completed site","not achievable")))))</f>
        <v>next 5 years</v>
      </c>
      <c r="AF12" s="19">
        <f t="shared" si="5"/>
        <v>50</v>
      </c>
      <c r="AG12" s="19">
        <f t="shared" si="3"/>
        <v>0</v>
      </c>
      <c r="AH12" s="19">
        <f t="shared" si="4"/>
        <v>0</v>
      </c>
      <c r="AI12" s="19">
        <f t="shared" si="1"/>
        <v>0</v>
      </c>
      <c r="AJ12" s="19">
        <f t="shared" si="2"/>
        <v>50</v>
      </c>
      <c r="AK12" s="14"/>
      <c r="AL12" s="14"/>
      <c r="AM12" s="14"/>
      <c r="AN12" s="23"/>
      <c r="AO12" s="23"/>
      <c r="AP12" s="23"/>
      <c r="AQ12" s="23"/>
      <c r="AR12" s="23"/>
      <c r="AS12" s="24"/>
      <c r="AT12" s="21"/>
      <c r="AU12" s="21"/>
      <c r="AV12" s="23">
        <v>50</v>
      </c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36"/>
    </row>
    <row r="13" spans="1:62" s="10" customFormat="1" ht="27.6" x14ac:dyDescent="0.3">
      <c r="A13" s="25" t="s">
        <v>122</v>
      </c>
      <c r="B13" s="12">
        <v>42</v>
      </c>
      <c r="C13" s="13">
        <v>92</v>
      </c>
      <c r="D13" s="13" t="s">
        <v>62</v>
      </c>
      <c r="E13" s="14" t="s">
        <v>123</v>
      </c>
      <c r="F13" s="15" t="s">
        <v>124</v>
      </c>
      <c r="G13" s="13" t="s">
        <v>77</v>
      </c>
      <c r="H13" s="13" t="s">
        <v>125</v>
      </c>
      <c r="I13" s="14" t="s">
        <v>126</v>
      </c>
      <c r="J13" s="14"/>
      <c r="K13" s="14" t="s">
        <v>127</v>
      </c>
      <c r="L13" s="16" t="s">
        <v>80</v>
      </c>
      <c r="M13" s="17">
        <v>433561.444341355</v>
      </c>
      <c r="N13" s="17">
        <v>569822.38558768504</v>
      </c>
      <c r="O13" s="18">
        <v>3.28</v>
      </c>
      <c r="P13" s="18">
        <v>2.46</v>
      </c>
      <c r="Q13" s="19">
        <v>75</v>
      </c>
      <c r="R13" s="13" t="s">
        <v>90</v>
      </c>
      <c r="S13" s="13">
        <v>2008</v>
      </c>
      <c r="T13" s="13">
        <v>2020</v>
      </c>
      <c r="U13" s="13" t="s">
        <v>70</v>
      </c>
      <c r="V13" s="20" t="s">
        <v>83</v>
      </c>
      <c r="W13" s="20">
        <v>16</v>
      </c>
      <c r="X13" s="20">
        <v>18</v>
      </c>
      <c r="Y13" s="20">
        <v>41</v>
      </c>
      <c r="Z13" s="21">
        <f t="shared" si="0"/>
        <v>59</v>
      </c>
      <c r="AA13" s="78" t="s">
        <v>128</v>
      </c>
      <c r="AB13" s="13" t="s">
        <v>73</v>
      </c>
      <c r="AC13" s="23" t="s">
        <v>73</v>
      </c>
      <c r="AD13" s="13" t="str">
        <f>IF(AF13&gt;0,[1]permitted!AI$3,IF(AG13&gt;0,[1]permitted!AJ$3,IF(AH13&gt;0,[1]permitted!AK$3,IF(AI13&gt;0,[1]permitted!AL$3, IF(H13="completed site","completed site","not presently developable")))))</f>
        <v>next 5 years</v>
      </c>
      <c r="AE13" s="13" t="str">
        <f>IF(AI13&gt;0,[1]permitted!AL$3,IF(AH13&gt;0,[1]permitted!AK$3,IF(AG13&gt;0,[1]permitted!AJ$3,IF(AF13&gt;0,[1]permitted!AI$3, IF(H13="completed site","completed site","not achievable")))))</f>
        <v>next 5 years</v>
      </c>
      <c r="AF13" s="19">
        <f t="shared" si="5"/>
        <v>59</v>
      </c>
      <c r="AG13" s="19">
        <f t="shared" si="3"/>
        <v>0</v>
      </c>
      <c r="AH13" s="19">
        <f t="shared" si="4"/>
        <v>0</v>
      </c>
      <c r="AI13" s="19">
        <f t="shared" si="1"/>
        <v>0</v>
      </c>
      <c r="AJ13" s="19">
        <f t="shared" si="2"/>
        <v>59</v>
      </c>
      <c r="AK13" s="22"/>
      <c r="AL13" s="22"/>
      <c r="AM13" s="22"/>
      <c r="AN13" s="13"/>
      <c r="AO13" s="13"/>
      <c r="AP13" s="13"/>
      <c r="AQ13" s="13"/>
      <c r="AR13" s="13"/>
      <c r="AS13" s="24"/>
      <c r="AT13" s="13"/>
      <c r="AU13" s="13">
        <v>16</v>
      </c>
      <c r="AV13" s="13">
        <v>20</v>
      </c>
      <c r="AW13" s="13">
        <v>20</v>
      </c>
      <c r="AX13" s="13">
        <v>19</v>
      </c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36"/>
    </row>
    <row r="14" spans="1:62" s="10" customFormat="1" ht="27.6" x14ac:dyDescent="0.3">
      <c r="A14" s="25" t="s">
        <v>129</v>
      </c>
      <c r="B14" s="23"/>
      <c r="C14" s="23">
        <v>94</v>
      </c>
      <c r="D14" s="23" t="s">
        <v>62</v>
      </c>
      <c r="E14" s="27" t="s">
        <v>130</v>
      </c>
      <c r="F14" s="15" t="s">
        <v>64</v>
      </c>
      <c r="G14" s="13" t="s">
        <v>77</v>
      </c>
      <c r="H14" s="13" t="s">
        <v>125</v>
      </c>
      <c r="I14" s="14" t="s">
        <v>131</v>
      </c>
      <c r="J14" s="14"/>
      <c r="K14" s="14" t="s">
        <v>132</v>
      </c>
      <c r="L14" s="16" t="s">
        <v>80</v>
      </c>
      <c r="M14" s="17">
        <v>435464.17184026999</v>
      </c>
      <c r="N14" s="17">
        <v>567500.33807006595</v>
      </c>
      <c r="O14" s="18">
        <v>11.49</v>
      </c>
      <c r="P14" s="18">
        <v>8.6199999999999992</v>
      </c>
      <c r="Q14" s="19">
        <v>701</v>
      </c>
      <c r="R14" s="13" t="s">
        <v>68</v>
      </c>
      <c r="S14" s="13">
        <v>2008</v>
      </c>
      <c r="T14" s="13" t="s">
        <v>133</v>
      </c>
      <c r="U14" s="13" t="s">
        <v>70</v>
      </c>
      <c r="V14" s="20" t="s">
        <v>71</v>
      </c>
      <c r="W14" s="20">
        <v>0</v>
      </c>
      <c r="X14" s="20">
        <v>0</v>
      </c>
      <c r="Y14" s="20">
        <v>700</v>
      </c>
      <c r="Z14" s="21">
        <f t="shared" si="0"/>
        <v>700</v>
      </c>
      <c r="AA14" s="78" t="s">
        <v>134</v>
      </c>
      <c r="AB14" s="13" t="s">
        <v>73</v>
      </c>
      <c r="AC14" s="13" t="s">
        <v>73</v>
      </c>
      <c r="AD14" s="13" t="str">
        <f>IF(AF14&gt;0,[1]permitted!AI$3,IF(AG14&gt;0,[1]permitted!AJ$3,IF(AH14&gt;0,[1]permitted!AK$3,IF(AI14&gt;0,[1]permitted!AL$3, IF(H14="completed site","completed site","not presently developable")))))</f>
        <v>next 5 years</v>
      </c>
      <c r="AE14" s="13" t="str">
        <f>IF(AI14&gt;0,[1]permitted!AL$3,IF(AH14&gt;0,[1]permitted!AK$3,IF(AG14&gt;0,[1]permitted!AJ$3,IF(AF14&gt;0,[1]permitted!AI$3, IF(H14="completed site","completed site","not achievable")))))</f>
        <v>11 to 15 years</v>
      </c>
      <c r="AF14" s="19">
        <f t="shared" si="5"/>
        <v>265</v>
      </c>
      <c r="AG14" s="19">
        <f t="shared" si="3"/>
        <v>370</v>
      </c>
      <c r="AH14" s="19">
        <f t="shared" si="4"/>
        <v>66</v>
      </c>
      <c r="AI14" s="19">
        <f t="shared" si="1"/>
        <v>0</v>
      </c>
      <c r="AJ14" s="19">
        <f t="shared" si="2"/>
        <v>701</v>
      </c>
      <c r="AK14" s="38"/>
      <c r="AL14" s="38"/>
      <c r="AM14" s="38"/>
      <c r="AN14" s="31"/>
      <c r="AO14" s="31"/>
      <c r="AP14" s="31"/>
      <c r="AQ14" s="32"/>
      <c r="AR14" s="32"/>
      <c r="AS14" s="24">
        <f>W14-AR14-AQ14-AP14-AO14-AN14-AM14-AL14-AK14</f>
        <v>0</v>
      </c>
      <c r="AT14" s="32"/>
      <c r="AU14" s="32"/>
      <c r="AV14" s="32"/>
      <c r="AW14" s="32">
        <v>45</v>
      </c>
      <c r="AX14" s="32">
        <v>70</v>
      </c>
      <c r="AY14" s="32">
        <v>70</v>
      </c>
      <c r="AZ14" s="32">
        <v>80</v>
      </c>
      <c r="BA14" s="32">
        <v>80</v>
      </c>
      <c r="BB14" s="32">
        <v>80</v>
      </c>
      <c r="BC14" s="32">
        <v>70</v>
      </c>
      <c r="BD14" s="32">
        <v>70</v>
      </c>
      <c r="BE14" s="32">
        <v>70</v>
      </c>
      <c r="BF14" s="32">
        <v>66</v>
      </c>
      <c r="BG14" s="32"/>
      <c r="BH14" s="32"/>
      <c r="BI14" s="32"/>
      <c r="BJ14" s="36"/>
    </row>
    <row r="15" spans="1:62" s="10" customFormat="1" ht="41.4" x14ac:dyDescent="0.3">
      <c r="A15" s="25" t="s">
        <v>135</v>
      </c>
      <c r="B15" s="23"/>
      <c r="C15" s="13">
        <v>116</v>
      </c>
      <c r="D15" s="13" t="s">
        <v>62</v>
      </c>
      <c r="E15" s="14" t="s">
        <v>136</v>
      </c>
      <c r="F15" s="15" t="s">
        <v>137</v>
      </c>
      <c r="G15" s="13" t="s">
        <v>77</v>
      </c>
      <c r="H15" s="13" t="s">
        <v>125</v>
      </c>
      <c r="I15" s="14" t="s">
        <v>78</v>
      </c>
      <c r="J15" s="14" t="s">
        <v>138</v>
      </c>
      <c r="K15" s="14" t="s">
        <v>139</v>
      </c>
      <c r="L15" s="16" t="s">
        <v>80</v>
      </c>
      <c r="M15" s="17">
        <v>436049.21504017402</v>
      </c>
      <c r="N15" s="17">
        <v>568652.120192684</v>
      </c>
      <c r="O15" s="18">
        <v>0.54</v>
      </c>
      <c r="P15" s="18">
        <v>0.49</v>
      </c>
      <c r="Q15" s="19">
        <v>38</v>
      </c>
      <c r="R15" s="13" t="s">
        <v>68</v>
      </c>
      <c r="S15" s="13">
        <v>2008</v>
      </c>
      <c r="T15" s="13" t="s">
        <v>140</v>
      </c>
      <c r="U15" s="13" t="s">
        <v>82</v>
      </c>
      <c r="V15" s="20" t="s">
        <v>83</v>
      </c>
      <c r="W15" s="20">
        <v>34</v>
      </c>
      <c r="X15" s="20">
        <v>1</v>
      </c>
      <c r="Y15" s="20">
        <v>0</v>
      </c>
      <c r="Z15" s="21">
        <f t="shared" si="0"/>
        <v>1</v>
      </c>
      <c r="AA15" s="78" t="s">
        <v>141</v>
      </c>
      <c r="AB15" s="13" t="s">
        <v>73</v>
      </c>
      <c r="AC15" s="23" t="s">
        <v>73</v>
      </c>
      <c r="AD15" s="13" t="str">
        <f>IF(AF15&gt;0,[1]permitted!AI$3,IF(AG15&gt;0,[1]permitted!AJ$3,IF(AH15&gt;0,[1]permitted!AK$3,IF(AI15&gt;0,[1]permitted!AL$3, IF(H15="completed site","completed site","not presently developable")))))</f>
        <v>next 5 years</v>
      </c>
      <c r="AE15" s="13" t="str">
        <f>IF(AI15&gt;0,[1]permitted!AL$3,IF(AH15&gt;0,[1]permitted!AK$3,IF(AG15&gt;0,[1]permitted!AJ$3,IF(AF15&gt;0,[1]permitted!AI$3, IF(H15="completed site","completed site","not achievable")))))</f>
        <v>next 5 years</v>
      </c>
      <c r="AF15" s="19">
        <f t="shared" si="5"/>
        <v>1</v>
      </c>
      <c r="AG15" s="19">
        <f t="shared" si="3"/>
        <v>0</v>
      </c>
      <c r="AH15" s="19">
        <f t="shared" si="4"/>
        <v>0</v>
      </c>
      <c r="AI15" s="19">
        <f t="shared" si="1"/>
        <v>0</v>
      </c>
      <c r="AJ15" s="19">
        <f t="shared" si="2"/>
        <v>1</v>
      </c>
      <c r="AK15" s="22"/>
      <c r="AL15" s="22"/>
      <c r="AM15" s="22"/>
      <c r="AN15" s="36"/>
      <c r="AO15" s="36"/>
      <c r="AP15" s="31"/>
      <c r="AQ15" s="31"/>
      <c r="AR15" s="33"/>
      <c r="AS15" s="24"/>
      <c r="AT15" s="33"/>
      <c r="AU15" s="33">
        <v>34</v>
      </c>
      <c r="AV15" s="33">
        <v>1</v>
      </c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6"/>
    </row>
    <row r="16" spans="1:62" s="10" customFormat="1" ht="27.6" x14ac:dyDescent="0.3">
      <c r="A16" s="25" t="s">
        <v>142</v>
      </c>
      <c r="B16" s="23"/>
      <c r="C16" s="13">
        <v>249</v>
      </c>
      <c r="D16" s="13" t="s">
        <v>62</v>
      </c>
      <c r="E16" s="14" t="s">
        <v>143</v>
      </c>
      <c r="F16" s="15" t="s">
        <v>137</v>
      </c>
      <c r="G16" s="13" t="s">
        <v>77</v>
      </c>
      <c r="H16" s="13" t="s">
        <v>125</v>
      </c>
      <c r="I16" s="14" t="s">
        <v>144</v>
      </c>
      <c r="J16" s="14"/>
      <c r="K16" s="14"/>
      <c r="L16" s="16"/>
      <c r="M16" s="17">
        <v>435764.39484238101</v>
      </c>
      <c r="N16" s="17">
        <v>568880.27116332704</v>
      </c>
      <c r="O16" s="18">
        <v>0.17</v>
      </c>
      <c r="P16" s="18">
        <v>0.17</v>
      </c>
      <c r="Q16" s="19">
        <v>9</v>
      </c>
      <c r="R16" s="13" t="s">
        <v>68</v>
      </c>
      <c r="S16" s="13">
        <v>2009</v>
      </c>
      <c r="T16" s="13" t="s">
        <v>145</v>
      </c>
      <c r="U16" s="13" t="s">
        <v>70</v>
      </c>
      <c r="V16" s="20" t="s">
        <v>71</v>
      </c>
      <c r="W16" s="20">
        <v>0</v>
      </c>
      <c r="X16" s="20">
        <v>0</v>
      </c>
      <c r="Y16" s="20">
        <v>9</v>
      </c>
      <c r="Z16" s="21">
        <f t="shared" si="0"/>
        <v>9</v>
      </c>
      <c r="AA16" s="78" t="s">
        <v>146</v>
      </c>
      <c r="AB16" s="13" t="s">
        <v>73</v>
      </c>
      <c r="AC16" s="23" t="s">
        <v>73</v>
      </c>
      <c r="AD16" s="13" t="str">
        <f>IF(AF16&gt;0,[1]permitted!AI$3,IF(AG16&gt;0,[1]permitted!AJ$3,IF(AH16&gt;0,[1]permitted!AK$3,IF(AI16&gt;0,[1]permitted!AL$3, IF(H16="completed site","completed site","not presently developable")))))</f>
        <v>next 5 years</v>
      </c>
      <c r="AE16" s="13" t="str">
        <f>IF(AI16&gt;0,[1]permitted!AL$3,IF(AH16&gt;0,[1]permitted!AK$3,IF(AG16&gt;0,[1]permitted!AJ$3,IF(AF16&gt;0,[1]permitted!AI$3, IF(H16="completed site","completed site","not achievable")))))</f>
        <v>next 5 years</v>
      </c>
      <c r="AF16" s="19">
        <f t="shared" si="5"/>
        <v>9</v>
      </c>
      <c r="AG16" s="19">
        <f t="shared" si="3"/>
        <v>0</v>
      </c>
      <c r="AH16" s="19">
        <f t="shared" si="4"/>
        <v>0</v>
      </c>
      <c r="AI16" s="19">
        <f t="shared" si="1"/>
        <v>0</v>
      </c>
      <c r="AJ16" s="19">
        <f t="shared" si="2"/>
        <v>9</v>
      </c>
      <c r="AK16" s="22"/>
      <c r="AL16" s="22"/>
      <c r="AM16" s="22"/>
      <c r="AN16" s="23"/>
      <c r="AO16" s="23"/>
      <c r="AP16" s="23"/>
      <c r="AQ16" s="23"/>
      <c r="AR16" s="23"/>
      <c r="AS16" s="24"/>
      <c r="AT16" s="23"/>
      <c r="AU16" s="23"/>
      <c r="AV16" s="23"/>
      <c r="AW16" s="23"/>
      <c r="AX16" s="23"/>
      <c r="AY16" s="23">
        <v>4</v>
      </c>
      <c r="AZ16" s="23">
        <v>5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36"/>
    </row>
    <row r="17" spans="1:62" s="10" customFormat="1" ht="27.6" x14ac:dyDescent="0.3">
      <c r="A17" s="39" t="s">
        <v>147</v>
      </c>
      <c r="B17" s="23">
        <v>61</v>
      </c>
      <c r="C17" s="23">
        <v>313</v>
      </c>
      <c r="D17" s="40" t="s">
        <v>148</v>
      </c>
      <c r="E17" s="41" t="s">
        <v>149</v>
      </c>
      <c r="F17" s="15" t="s">
        <v>137</v>
      </c>
      <c r="G17" s="13" t="s">
        <v>66</v>
      </c>
      <c r="H17" s="13" t="s">
        <v>67</v>
      </c>
      <c r="I17" s="14"/>
      <c r="J17" s="14"/>
      <c r="K17" s="14" t="s">
        <v>150</v>
      </c>
      <c r="L17" s="40"/>
      <c r="M17" s="29"/>
      <c r="N17" s="29"/>
      <c r="O17" s="18"/>
      <c r="P17" s="42"/>
      <c r="Q17" s="43">
        <v>43</v>
      </c>
      <c r="R17" s="13" t="s">
        <v>68</v>
      </c>
      <c r="S17" s="13">
        <v>2017</v>
      </c>
      <c r="T17" s="40" t="s">
        <v>151</v>
      </c>
      <c r="U17" s="40" t="s">
        <v>70</v>
      </c>
      <c r="V17" s="20" t="s">
        <v>71</v>
      </c>
      <c r="W17" s="21">
        <v>0</v>
      </c>
      <c r="X17" s="21">
        <v>0</v>
      </c>
      <c r="Y17" s="21">
        <v>43</v>
      </c>
      <c r="Z17" s="21">
        <f t="shared" si="0"/>
        <v>43</v>
      </c>
      <c r="AA17" s="78"/>
      <c r="AB17" s="13" t="s">
        <v>73</v>
      </c>
      <c r="AC17" s="13" t="s">
        <v>73</v>
      </c>
      <c r="AD17" s="13" t="str">
        <f t="shared" ref="AD17:AD32" si="6">IF(AF17&gt;0,AF$1,IF(AG17&gt;0,AG$1,IF(AH17&gt;0,AH$1,IF(AI17&gt;0,AI$1, IF(H17="completed site","completed site","not presently developable")))))</f>
        <v>next 5 years</v>
      </c>
      <c r="AE17" s="13" t="str">
        <f t="shared" ref="AE17:AE32" si="7">IF(AI17&gt;0,AI$1,IF(AH17&gt;0,AH$1,IF(AG17&gt;0,AG$1,IF(AF17&gt;0,AF$1, IF(H17="completed site","completed site","not achievable")))))</f>
        <v>next 5 years</v>
      </c>
      <c r="AF17" s="19">
        <f t="shared" si="5"/>
        <v>43</v>
      </c>
      <c r="AG17" s="19">
        <f t="shared" si="3"/>
        <v>0</v>
      </c>
      <c r="AH17" s="19">
        <f t="shared" si="4"/>
        <v>0</v>
      </c>
      <c r="AI17" s="19">
        <f t="shared" si="1"/>
        <v>0</v>
      </c>
      <c r="AJ17" s="19">
        <f t="shared" si="2"/>
        <v>43</v>
      </c>
      <c r="AK17" s="22"/>
      <c r="AL17" s="22"/>
      <c r="AM17" s="22"/>
      <c r="AN17" s="23"/>
      <c r="AO17" s="23"/>
      <c r="AP17" s="23"/>
      <c r="AQ17" s="23"/>
      <c r="AR17" s="23"/>
      <c r="AS17" s="24"/>
      <c r="AT17" s="23"/>
      <c r="AU17" s="23"/>
      <c r="AV17" s="23"/>
      <c r="AW17" s="23">
        <v>23</v>
      </c>
      <c r="AX17" s="23">
        <v>20</v>
      </c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36"/>
    </row>
    <row r="18" spans="1:62" s="10" customFormat="1" ht="27.6" x14ac:dyDescent="0.3">
      <c r="A18" s="25" t="s">
        <v>152</v>
      </c>
      <c r="B18" s="23"/>
      <c r="C18" s="13">
        <v>316</v>
      </c>
      <c r="D18" s="13" t="s">
        <v>62</v>
      </c>
      <c r="E18" s="14" t="s">
        <v>153</v>
      </c>
      <c r="F18" s="15" t="s">
        <v>137</v>
      </c>
      <c r="G18" s="13" t="s">
        <v>66</v>
      </c>
      <c r="H18" s="13" t="s">
        <v>67</v>
      </c>
      <c r="I18" s="14" t="s">
        <v>154</v>
      </c>
      <c r="J18" s="14" t="s">
        <v>155</v>
      </c>
      <c r="K18" s="14" t="s">
        <v>156</v>
      </c>
      <c r="L18" s="16" t="s">
        <v>80</v>
      </c>
      <c r="M18" s="17">
        <v>435688.32216984098</v>
      </c>
      <c r="N18" s="17">
        <v>568021.41200933</v>
      </c>
      <c r="O18" s="18">
        <v>0.1</v>
      </c>
      <c r="P18" s="18">
        <v>0.1</v>
      </c>
      <c r="Q18" s="19">
        <v>12</v>
      </c>
      <c r="R18" s="13" t="s">
        <v>68</v>
      </c>
      <c r="S18" s="13">
        <v>2010</v>
      </c>
      <c r="T18" s="13" t="s">
        <v>157</v>
      </c>
      <c r="U18" s="13" t="s">
        <v>70</v>
      </c>
      <c r="V18" s="20" t="s">
        <v>83</v>
      </c>
      <c r="W18" s="20">
        <v>8</v>
      </c>
      <c r="X18" s="20">
        <v>0</v>
      </c>
      <c r="Y18" s="20">
        <v>4</v>
      </c>
      <c r="Z18" s="21">
        <f t="shared" si="0"/>
        <v>4</v>
      </c>
      <c r="AA18" s="78" t="s">
        <v>158</v>
      </c>
      <c r="AB18" s="13" t="s">
        <v>73</v>
      </c>
      <c r="AC18" s="13" t="s">
        <v>73</v>
      </c>
      <c r="AD18" s="13" t="str">
        <f t="shared" si="6"/>
        <v>next 5 years</v>
      </c>
      <c r="AE18" s="13" t="str">
        <f t="shared" si="7"/>
        <v>next 5 years</v>
      </c>
      <c r="AF18" s="19">
        <f t="shared" si="5"/>
        <v>4</v>
      </c>
      <c r="AG18" s="19">
        <f t="shared" si="3"/>
        <v>0</v>
      </c>
      <c r="AH18" s="19">
        <f t="shared" si="4"/>
        <v>0</v>
      </c>
      <c r="AI18" s="19">
        <f t="shared" si="1"/>
        <v>0</v>
      </c>
      <c r="AJ18" s="19">
        <f t="shared" si="2"/>
        <v>4</v>
      </c>
      <c r="AK18" s="44"/>
      <c r="AL18" s="44"/>
      <c r="AM18" s="44"/>
      <c r="AN18" s="36">
        <v>8</v>
      </c>
      <c r="AO18" s="36"/>
      <c r="AP18" s="31"/>
      <c r="AQ18" s="31"/>
      <c r="AR18" s="32"/>
      <c r="AS18" s="24"/>
      <c r="AT18" s="32"/>
      <c r="AU18" s="32"/>
      <c r="AV18" s="32"/>
      <c r="AW18" s="32"/>
      <c r="AX18" s="32">
        <v>4</v>
      </c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6"/>
    </row>
    <row r="19" spans="1:62" s="10" customFormat="1" ht="41.4" x14ac:dyDescent="0.3">
      <c r="A19" s="25" t="s">
        <v>159</v>
      </c>
      <c r="B19" s="12">
        <v>4</v>
      </c>
      <c r="C19" s="13">
        <v>333</v>
      </c>
      <c r="D19" s="13" t="s">
        <v>62</v>
      </c>
      <c r="E19" s="14" t="s">
        <v>160</v>
      </c>
      <c r="F19" s="15" t="s">
        <v>161</v>
      </c>
      <c r="G19" s="13">
        <v>4</v>
      </c>
      <c r="H19" s="13" t="s">
        <v>67</v>
      </c>
      <c r="I19" s="14" t="s">
        <v>162</v>
      </c>
      <c r="J19" s="14" t="s">
        <v>163</v>
      </c>
      <c r="K19" s="14" t="s">
        <v>164</v>
      </c>
      <c r="L19" s="16" t="s">
        <v>80</v>
      </c>
      <c r="M19" s="17">
        <v>426294.885321724</v>
      </c>
      <c r="N19" s="17">
        <v>571924.95682858897</v>
      </c>
      <c r="O19" s="18">
        <v>8.14</v>
      </c>
      <c r="P19" s="18">
        <v>6.11</v>
      </c>
      <c r="Q19" s="19">
        <v>200</v>
      </c>
      <c r="R19" s="13" t="s">
        <v>90</v>
      </c>
      <c r="S19" s="13">
        <v>2011</v>
      </c>
      <c r="T19" s="13" t="s">
        <v>165</v>
      </c>
      <c r="U19" s="13" t="s">
        <v>70</v>
      </c>
      <c r="V19" s="20" t="s">
        <v>83</v>
      </c>
      <c r="W19" s="21">
        <v>99</v>
      </c>
      <c r="X19" s="21">
        <v>17</v>
      </c>
      <c r="Y19" s="21">
        <v>84</v>
      </c>
      <c r="Z19" s="21">
        <f t="shared" si="0"/>
        <v>101</v>
      </c>
      <c r="AA19" s="78"/>
      <c r="AB19" s="13" t="s">
        <v>73</v>
      </c>
      <c r="AC19" s="23" t="s">
        <v>73</v>
      </c>
      <c r="AD19" s="13" t="str">
        <f t="shared" si="6"/>
        <v>next 5 years</v>
      </c>
      <c r="AE19" s="13" t="str">
        <f t="shared" si="7"/>
        <v>next 5 years</v>
      </c>
      <c r="AF19" s="19">
        <f t="shared" si="5"/>
        <v>101</v>
      </c>
      <c r="AG19" s="19">
        <f t="shared" si="3"/>
        <v>0</v>
      </c>
      <c r="AH19" s="19">
        <f t="shared" si="4"/>
        <v>0</v>
      </c>
      <c r="AI19" s="19">
        <f t="shared" si="1"/>
        <v>0</v>
      </c>
      <c r="AJ19" s="19">
        <f t="shared" si="2"/>
        <v>101</v>
      </c>
      <c r="AK19" s="22"/>
      <c r="AL19" s="22"/>
      <c r="AM19" s="22"/>
      <c r="AN19" s="13"/>
      <c r="AO19" s="13"/>
      <c r="AP19" s="13"/>
      <c r="AQ19" s="13"/>
      <c r="AR19" s="13"/>
      <c r="AS19" s="24"/>
      <c r="AT19" s="13">
        <v>56</v>
      </c>
      <c r="AU19" s="13">
        <v>43</v>
      </c>
      <c r="AV19" s="13">
        <v>50</v>
      </c>
      <c r="AW19" s="23">
        <v>40</v>
      </c>
      <c r="AX19" s="23">
        <v>11</v>
      </c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36"/>
    </row>
    <row r="20" spans="1:62" s="10" customFormat="1" ht="27.6" x14ac:dyDescent="0.3">
      <c r="A20" s="30" t="s">
        <v>166</v>
      </c>
      <c r="B20" s="12">
        <v>27</v>
      </c>
      <c r="C20" s="23">
        <v>374</v>
      </c>
      <c r="D20" s="23"/>
      <c r="E20" s="27" t="s">
        <v>167</v>
      </c>
      <c r="F20" s="15" t="s">
        <v>88</v>
      </c>
      <c r="G20" s="13" t="s">
        <v>66</v>
      </c>
      <c r="H20" s="13" t="s">
        <v>67</v>
      </c>
      <c r="I20" s="27" t="s">
        <v>168</v>
      </c>
      <c r="J20" s="27" t="s">
        <v>169</v>
      </c>
      <c r="K20" s="27"/>
      <c r="L20" s="12" t="s">
        <v>80</v>
      </c>
      <c r="M20" s="17">
        <v>429566.40832185902</v>
      </c>
      <c r="N20" s="17">
        <v>572106.60568313196</v>
      </c>
      <c r="O20" s="18">
        <v>2.0299999999999998</v>
      </c>
      <c r="P20" s="18">
        <v>1.52</v>
      </c>
      <c r="Q20" s="36">
        <v>32</v>
      </c>
      <c r="R20" s="13" t="s">
        <v>90</v>
      </c>
      <c r="S20" s="13">
        <v>2013</v>
      </c>
      <c r="T20" s="23" t="s">
        <v>170</v>
      </c>
      <c r="U20" s="23" t="s">
        <v>70</v>
      </c>
      <c r="V20" s="20" t="s">
        <v>83</v>
      </c>
      <c r="W20" s="14">
        <v>0</v>
      </c>
      <c r="X20" s="13">
        <v>0</v>
      </c>
      <c r="Y20" s="13">
        <v>32</v>
      </c>
      <c r="Z20" s="21">
        <f t="shared" si="0"/>
        <v>32</v>
      </c>
      <c r="AA20" s="78" t="s">
        <v>171</v>
      </c>
      <c r="AB20" s="13" t="s">
        <v>73</v>
      </c>
      <c r="AC20" s="13" t="s">
        <v>73</v>
      </c>
      <c r="AD20" s="13" t="str">
        <f t="shared" si="6"/>
        <v>next 5 years</v>
      </c>
      <c r="AE20" s="13" t="str">
        <f t="shared" si="7"/>
        <v>next 5 years</v>
      </c>
      <c r="AF20" s="19">
        <f t="shared" si="5"/>
        <v>32</v>
      </c>
      <c r="AG20" s="19">
        <f t="shared" si="3"/>
        <v>0</v>
      </c>
      <c r="AH20" s="19">
        <f t="shared" si="4"/>
        <v>0</v>
      </c>
      <c r="AI20" s="19">
        <f t="shared" si="1"/>
        <v>0</v>
      </c>
      <c r="AJ20" s="19">
        <f t="shared" si="2"/>
        <v>32</v>
      </c>
      <c r="AK20" s="14"/>
      <c r="AL20" s="14"/>
      <c r="AM20" s="14"/>
      <c r="AN20" s="23"/>
      <c r="AO20" s="23"/>
      <c r="AP20" s="23"/>
      <c r="AQ20" s="23"/>
      <c r="AR20" s="23"/>
      <c r="AS20" s="24"/>
      <c r="AT20" s="21"/>
      <c r="AU20" s="21"/>
      <c r="AV20" s="23">
        <v>32</v>
      </c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36"/>
    </row>
    <row r="21" spans="1:62" s="10" customFormat="1" ht="41.4" x14ac:dyDescent="0.3">
      <c r="A21" s="45" t="s">
        <v>172</v>
      </c>
      <c r="B21" s="16">
        <v>135</v>
      </c>
      <c r="C21" s="23">
        <v>407</v>
      </c>
      <c r="D21" s="23"/>
      <c r="E21" s="46" t="s">
        <v>173</v>
      </c>
      <c r="F21" s="15" t="s">
        <v>174</v>
      </c>
      <c r="G21" s="13" t="s">
        <v>66</v>
      </c>
      <c r="H21" s="13" t="s">
        <v>67</v>
      </c>
      <c r="I21" s="27"/>
      <c r="J21" s="27" t="s">
        <v>175</v>
      </c>
      <c r="K21" s="27" t="s">
        <v>176</v>
      </c>
      <c r="L21" s="12"/>
      <c r="M21" s="17">
        <v>427204.07502814301</v>
      </c>
      <c r="N21" s="17">
        <v>571412.99969600898</v>
      </c>
      <c r="O21" s="18">
        <v>0.16</v>
      </c>
      <c r="P21" s="18">
        <v>0.16</v>
      </c>
      <c r="Q21" s="36">
        <v>11</v>
      </c>
      <c r="R21" s="13" t="s">
        <v>68</v>
      </c>
      <c r="S21" s="13">
        <v>2014</v>
      </c>
      <c r="T21" s="23" t="s">
        <v>177</v>
      </c>
      <c r="U21" s="23" t="s">
        <v>70</v>
      </c>
      <c r="V21" s="20" t="s">
        <v>71</v>
      </c>
      <c r="W21" s="47">
        <v>0</v>
      </c>
      <c r="X21" s="47">
        <v>0</v>
      </c>
      <c r="Y21" s="47">
        <v>11</v>
      </c>
      <c r="Z21" s="21">
        <f t="shared" si="0"/>
        <v>11</v>
      </c>
      <c r="AA21" s="78" t="s">
        <v>178</v>
      </c>
      <c r="AB21" s="13" t="s">
        <v>73</v>
      </c>
      <c r="AC21" s="23" t="s">
        <v>73</v>
      </c>
      <c r="AD21" s="13" t="str">
        <f t="shared" si="6"/>
        <v>next 5 years</v>
      </c>
      <c r="AE21" s="13" t="str">
        <f t="shared" si="7"/>
        <v>next 5 years</v>
      </c>
      <c r="AF21" s="19">
        <f t="shared" si="5"/>
        <v>11</v>
      </c>
      <c r="AG21" s="19">
        <f t="shared" si="3"/>
        <v>0</v>
      </c>
      <c r="AH21" s="19">
        <f t="shared" si="4"/>
        <v>0</v>
      </c>
      <c r="AI21" s="19">
        <f t="shared" si="1"/>
        <v>0</v>
      </c>
      <c r="AJ21" s="19">
        <f t="shared" si="2"/>
        <v>11</v>
      </c>
      <c r="AK21" s="22"/>
      <c r="AL21" s="22"/>
      <c r="AM21" s="22"/>
      <c r="AN21" s="23"/>
      <c r="AO21" s="23"/>
      <c r="AP21" s="23"/>
      <c r="AQ21" s="23"/>
      <c r="AR21" s="23"/>
      <c r="AS21" s="24"/>
      <c r="AT21" s="23"/>
      <c r="AU21" s="23"/>
      <c r="AV21" s="23"/>
      <c r="AW21" s="23"/>
      <c r="AX21" s="23">
        <v>5</v>
      </c>
      <c r="AY21" s="23">
        <v>6</v>
      </c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36"/>
    </row>
    <row r="22" spans="1:62" s="10" customFormat="1" ht="27.6" x14ac:dyDescent="0.3">
      <c r="A22" s="30" t="s">
        <v>179</v>
      </c>
      <c r="B22" s="16">
        <v>137</v>
      </c>
      <c r="C22" s="23">
        <v>411</v>
      </c>
      <c r="D22" s="23"/>
      <c r="E22" s="46" t="s">
        <v>180</v>
      </c>
      <c r="F22" s="15" t="s">
        <v>137</v>
      </c>
      <c r="G22" s="13" t="s">
        <v>66</v>
      </c>
      <c r="H22" s="13" t="s">
        <v>67</v>
      </c>
      <c r="I22" s="27" t="s">
        <v>181</v>
      </c>
      <c r="J22" s="27"/>
      <c r="K22" s="27" t="s">
        <v>182</v>
      </c>
      <c r="L22" s="12"/>
      <c r="M22" s="17">
        <v>436192.30597727501</v>
      </c>
      <c r="N22" s="17">
        <v>568623.35117344896</v>
      </c>
      <c r="O22" s="18">
        <v>0.28000000000000003</v>
      </c>
      <c r="P22" s="18">
        <v>0.28000000000000003</v>
      </c>
      <c r="Q22" s="36">
        <v>14</v>
      </c>
      <c r="R22" s="13" t="s">
        <v>68</v>
      </c>
      <c r="S22" s="13">
        <v>2014</v>
      </c>
      <c r="T22" s="23" t="s">
        <v>183</v>
      </c>
      <c r="U22" s="23" t="s">
        <v>70</v>
      </c>
      <c r="V22" s="20" t="s">
        <v>83</v>
      </c>
      <c r="W22" s="26">
        <v>0</v>
      </c>
      <c r="X22" s="26">
        <v>14</v>
      </c>
      <c r="Y22" s="26">
        <v>0</v>
      </c>
      <c r="Z22" s="21">
        <f t="shared" si="0"/>
        <v>14</v>
      </c>
      <c r="AA22" s="78"/>
      <c r="AB22" s="13" t="s">
        <v>73</v>
      </c>
      <c r="AC22" s="13" t="s">
        <v>73</v>
      </c>
      <c r="AD22" s="13" t="str">
        <f t="shared" si="6"/>
        <v>next 5 years</v>
      </c>
      <c r="AE22" s="13" t="str">
        <f t="shared" si="7"/>
        <v>next 5 years</v>
      </c>
      <c r="AF22" s="19">
        <f t="shared" si="5"/>
        <v>14</v>
      </c>
      <c r="AG22" s="19">
        <f t="shared" si="3"/>
        <v>0</v>
      </c>
      <c r="AH22" s="19">
        <f t="shared" si="4"/>
        <v>0</v>
      </c>
      <c r="AI22" s="19">
        <f t="shared" si="1"/>
        <v>0</v>
      </c>
      <c r="AJ22" s="19">
        <f t="shared" si="2"/>
        <v>14</v>
      </c>
      <c r="AK22" s="14"/>
      <c r="AL22" s="14"/>
      <c r="AM22" s="14"/>
      <c r="AN22" s="23"/>
      <c r="AO22" s="23"/>
      <c r="AP22" s="23"/>
      <c r="AQ22" s="23"/>
      <c r="AS22" s="24"/>
      <c r="AT22" s="23"/>
      <c r="AU22" s="23"/>
      <c r="AV22" s="23">
        <v>14</v>
      </c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36"/>
    </row>
    <row r="23" spans="1:62" s="10" customFormat="1" ht="27.6" x14ac:dyDescent="0.3">
      <c r="A23" s="30" t="s">
        <v>184</v>
      </c>
      <c r="B23" s="16">
        <v>142</v>
      </c>
      <c r="C23" s="23">
        <v>432</v>
      </c>
      <c r="D23" s="23"/>
      <c r="E23" s="48" t="s">
        <v>185</v>
      </c>
      <c r="F23" s="15" t="s">
        <v>174</v>
      </c>
      <c r="G23" s="13" t="s">
        <v>66</v>
      </c>
      <c r="H23" s="13" t="s">
        <v>67</v>
      </c>
      <c r="I23" s="23"/>
      <c r="J23" s="27" t="s">
        <v>186</v>
      </c>
      <c r="K23" s="27" t="s">
        <v>187</v>
      </c>
      <c r="L23" s="12" t="s">
        <v>80</v>
      </c>
      <c r="M23" s="17">
        <v>427042.43660932302</v>
      </c>
      <c r="N23" s="17">
        <v>574121.40342304902</v>
      </c>
      <c r="O23" s="18">
        <v>0.65</v>
      </c>
      <c r="P23" s="18">
        <v>0.58500000000000008</v>
      </c>
      <c r="Q23" s="36">
        <v>13</v>
      </c>
      <c r="R23" s="13" t="s">
        <v>90</v>
      </c>
      <c r="S23" s="13">
        <v>2014</v>
      </c>
      <c r="T23" s="49" t="s">
        <v>188</v>
      </c>
      <c r="U23" s="23" t="s">
        <v>70</v>
      </c>
      <c r="V23" s="20" t="s">
        <v>83</v>
      </c>
      <c r="W23" s="50">
        <v>4</v>
      </c>
      <c r="X23" s="50">
        <v>8</v>
      </c>
      <c r="Y23" s="50">
        <v>1</v>
      </c>
      <c r="Z23" s="21">
        <f t="shared" si="0"/>
        <v>9</v>
      </c>
      <c r="AA23" s="78"/>
      <c r="AB23" s="13" t="s">
        <v>73</v>
      </c>
      <c r="AC23" s="13" t="s">
        <v>73</v>
      </c>
      <c r="AD23" s="13" t="str">
        <f t="shared" si="6"/>
        <v>next 5 years</v>
      </c>
      <c r="AE23" s="13" t="str">
        <f t="shared" si="7"/>
        <v>next 5 years</v>
      </c>
      <c r="AF23" s="19">
        <f t="shared" si="5"/>
        <v>9</v>
      </c>
      <c r="AG23" s="19">
        <f t="shared" si="3"/>
        <v>0</v>
      </c>
      <c r="AH23" s="19">
        <f t="shared" si="4"/>
        <v>0</v>
      </c>
      <c r="AI23" s="19">
        <f t="shared" si="1"/>
        <v>0</v>
      </c>
      <c r="AJ23" s="19">
        <f t="shared" si="2"/>
        <v>9</v>
      </c>
      <c r="AK23" s="14"/>
      <c r="AL23" s="14"/>
      <c r="AM23" s="14"/>
      <c r="AN23" s="23"/>
      <c r="AO23" s="23"/>
      <c r="AP23" s="23"/>
      <c r="AQ23" s="23"/>
      <c r="AS23" s="24">
        <v>1</v>
      </c>
      <c r="AT23" s="23"/>
      <c r="AU23" s="23">
        <v>3</v>
      </c>
      <c r="AV23" s="23">
        <v>3</v>
      </c>
      <c r="AW23" s="23">
        <v>6</v>
      </c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36"/>
    </row>
    <row r="24" spans="1:62" s="10" customFormat="1" ht="27.6" x14ac:dyDescent="0.3">
      <c r="A24" s="51" t="s">
        <v>189</v>
      </c>
      <c r="B24" s="23"/>
      <c r="C24" s="23">
        <v>440</v>
      </c>
      <c r="D24" s="23"/>
      <c r="E24" s="52" t="s">
        <v>190</v>
      </c>
      <c r="F24" s="15" t="s">
        <v>191</v>
      </c>
      <c r="G24" s="13" t="s">
        <v>66</v>
      </c>
      <c r="H24" s="13" t="s">
        <v>67</v>
      </c>
      <c r="I24" s="52"/>
      <c r="J24" s="27" t="s">
        <v>192</v>
      </c>
      <c r="K24" s="27" t="s">
        <v>193</v>
      </c>
      <c r="L24" s="12"/>
      <c r="M24" s="17">
        <v>432347.97578688402</v>
      </c>
      <c r="N24" s="17">
        <v>572536.40644508204</v>
      </c>
      <c r="O24" s="18">
        <v>0.15</v>
      </c>
      <c r="P24" s="18">
        <v>0.15</v>
      </c>
      <c r="Q24" s="49">
        <v>8</v>
      </c>
      <c r="R24" s="13" t="s">
        <v>68</v>
      </c>
      <c r="S24" s="13">
        <v>2015</v>
      </c>
      <c r="T24" s="53" t="s">
        <v>194</v>
      </c>
      <c r="U24" s="23" t="s">
        <v>70</v>
      </c>
      <c r="V24" s="20" t="s">
        <v>83</v>
      </c>
      <c r="W24" s="49">
        <v>3</v>
      </c>
      <c r="X24" s="49">
        <v>0</v>
      </c>
      <c r="Y24" s="49">
        <v>5</v>
      </c>
      <c r="Z24" s="21">
        <f t="shared" si="0"/>
        <v>5</v>
      </c>
      <c r="AA24" s="78"/>
      <c r="AB24" s="13" t="s">
        <v>73</v>
      </c>
      <c r="AC24" s="13" t="s">
        <v>73</v>
      </c>
      <c r="AD24" s="13" t="str">
        <f t="shared" si="6"/>
        <v>next 5 years</v>
      </c>
      <c r="AE24" s="13" t="str">
        <f t="shared" si="7"/>
        <v>next 5 years</v>
      </c>
      <c r="AF24" s="19">
        <f t="shared" si="5"/>
        <v>5</v>
      </c>
      <c r="AG24" s="19">
        <f t="shared" si="3"/>
        <v>0</v>
      </c>
      <c r="AH24" s="19">
        <f t="shared" si="4"/>
        <v>0</v>
      </c>
      <c r="AI24" s="19">
        <f t="shared" si="1"/>
        <v>0</v>
      </c>
      <c r="AJ24" s="19">
        <f t="shared" si="2"/>
        <v>5</v>
      </c>
      <c r="AK24" s="14"/>
      <c r="AL24" s="14"/>
      <c r="AM24" s="14"/>
      <c r="AN24" s="23"/>
      <c r="AO24" s="23"/>
      <c r="AP24" s="23"/>
      <c r="AQ24" s="23"/>
      <c r="AS24" s="24">
        <f>W24-AR24-AQ24-AP24-AO24-AN24-AM24-AL24-AK24</f>
        <v>3</v>
      </c>
      <c r="AT24" s="23"/>
      <c r="AU24" s="23"/>
      <c r="AV24" s="23"/>
      <c r="AW24" s="23">
        <v>5</v>
      </c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36"/>
    </row>
    <row r="25" spans="1:62" s="10" customFormat="1" ht="41.4" x14ac:dyDescent="0.3">
      <c r="A25" s="51" t="s">
        <v>195</v>
      </c>
      <c r="B25" s="23"/>
      <c r="C25" s="23">
        <v>444</v>
      </c>
      <c r="D25" s="23"/>
      <c r="E25" s="52" t="s">
        <v>196</v>
      </c>
      <c r="F25" s="15" t="s">
        <v>88</v>
      </c>
      <c r="G25" s="13" t="s">
        <v>66</v>
      </c>
      <c r="H25" s="13" t="s">
        <v>67</v>
      </c>
      <c r="I25" s="52"/>
      <c r="J25" s="27" t="s">
        <v>197</v>
      </c>
      <c r="K25" s="27"/>
      <c r="L25" s="12"/>
      <c r="M25" s="17">
        <v>431133.36830666999</v>
      </c>
      <c r="N25" s="17">
        <v>573459.93071776105</v>
      </c>
      <c r="O25" s="18">
        <v>1.05</v>
      </c>
      <c r="P25" s="18">
        <v>0.95</v>
      </c>
      <c r="Q25" s="49">
        <v>6</v>
      </c>
      <c r="R25" s="13" t="s">
        <v>68</v>
      </c>
      <c r="S25" s="13">
        <v>2015</v>
      </c>
      <c r="T25" s="53" t="s">
        <v>198</v>
      </c>
      <c r="U25" s="23" t="s">
        <v>70</v>
      </c>
      <c r="V25" s="20" t="s">
        <v>83</v>
      </c>
      <c r="W25" s="49">
        <v>2</v>
      </c>
      <c r="X25" s="49">
        <v>0</v>
      </c>
      <c r="Y25" s="49">
        <v>4</v>
      </c>
      <c r="Z25" s="21">
        <f t="shared" si="0"/>
        <v>4</v>
      </c>
      <c r="AA25" s="78"/>
      <c r="AB25" s="13" t="s">
        <v>73</v>
      </c>
      <c r="AC25" s="13" t="s">
        <v>73</v>
      </c>
      <c r="AD25" s="13" t="str">
        <f t="shared" si="6"/>
        <v>next 5 years</v>
      </c>
      <c r="AE25" s="13" t="str">
        <f t="shared" si="7"/>
        <v>next 5 years</v>
      </c>
      <c r="AF25" s="19">
        <f t="shared" si="5"/>
        <v>4</v>
      </c>
      <c r="AG25" s="19">
        <f t="shared" si="3"/>
        <v>0</v>
      </c>
      <c r="AH25" s="19">
        <f t="shared" si="4"/>
        <v>0</v>
      </c>
      <c r="AI25" s="19">
        <f t="shared" si="1"/>
        <v>0</v>
      </c>
      <c r="AJ25" s="19">
        <f t="shared" si="2"/>
        <v>4</v>
      </c>
      <c r="AK25" s="14"/>
      <c r="AL25" s="14"/>
      <c r="AM25" s="14"/>
      <c r="AN25" s="23"/>
      <c r="AO25" s="23">
        <v>2</v>
      </c>
      <c r="AP25" s="23"/>
      <c r="AQ25" s="23"/>
      <c r="AS25" s="24"/>
      <c r="AT25" s="23"/>
      <c r="AU25" s="23"/>
      <c r="AV25" s="23"/>
      <c r="AW25" s="23">
        <v>4</v>
      </c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36"/>
    </row>
    <row r="26" spans="1:62" s="10" customFormat="1" ht="27.6" x14ac:dyDescent="0.3">
      <c r="A26" s="51" t="s">
        <v>199</v>
      </c>
      <c r="B26" s="23"/>
      <c r="C26" s="23">
        <v>449</v>
      </c>
      <c r="D26" s="23"/>
      <c r="E26" s="52" t="s">
        <v>200</v>
      </c>
      <c r="F26" s="15" t="s">
        <v>201</v>
      </c>
      <c r="G26" s="13" t="s">
        <v>66</v>
      </c>
      <c r="H26" s="13" t="s">
        <v>67</v>
      </c>
      <c r="I26" s="52"/>
      <c r="J26" s="27" t="s">
        <v>202</v>
      </c>
      <c r="K26" s="27" t="s">
        <v>203</v>
      </c>
      <c r="L26" s="12"/>
      <c r="M26" s="17">
        <v>435699.60241771</v>
      </c>
      <c r="N26" s="17">
        <v>572186.55585308699</v>
      </c>
      <c r="O26" s="18">
        <v>0.02</v>
      </c>
      <c r="P26" s="18">
        <v>0.02</v>
      </c>
      <c r="Q26" s="49">
        <v>5</v>
      </c>
      <c r="R26" s="13" t="s">
        <v>68</v>
      </c>
      <c r="S26" s="13">
        <v>2015</v>
      </c>
      <c r="T26" s="49" t="s">
        <v>204</v>
      </c>
      <c r="U26" s="23" t="s">
        <v>70</v>
      </c>
      <c r="V26" s="20" t="s">
        <v>71</v>
      </c>
      <c r="W26" s="49">
        <v>0</v>
      </c>
      <c r="X26" s="49">
        <v>0</v>
      </c>
      <c r="Y26" s="49">
        <v>5</v>
      </c>
      <c r="Z26" s="21">
        <f t="shared" si="0"/>
        <v>5</v>
      </c>
      <c r="AA26" s="78" t="s">
        <v>205</v>
      </c>
      <c r="AB26" s="13" t="s">
        <v>73</v>
      </c>
      <c r="AC26" s="23" t="s">
        <v>73</v>
      </c>
      <c r="AD26" s="13" t="str">
        <f t="shared" si="6"/>
        <v>next 5 years</v>
      </c>
      <c r="AE26" s="13" t="str">
        <f t="shared" si="7"/>
        <v>next 5 years</v>
      </c>
      <c r="AF26" s="19">
        <f t="shared" si="5"/>
        <v>5</v>
      </c>
      <c r="AG26" s="19">
        <f t="shared" si="3"/>
        <v>0</v>
      </c>
      <c r="AH26" s="19">
        <f t="shared" si="4"/>
        <v>0</v>
      </c>
      <c r="AI26" s="19">
        <f t="shared" si="1"/>
        <v>0</v>
      </c>
      <c r="AJ26" s="19">
        <f t="shared" si="2"/>
        <v>5</v>
      </c>
      <c r="AK26" s="14"/>
      <c r="AL26" s="14"/>
      <c r="AM26" s="14"/>
      <c r="AN26" s="23"/>
      <c r="AO26" s="23"/>
      <c r="AP26" s="23"/>
      <c r="AQ26" s="23"/>
      <c r="AR26" s="23"/>
      <c r="AS26" s="24"/>
      <c r="AT26" s="23"/>
      <c r="AU26" s="23"/>
      <c r="AV26" s="23"/>
      <c r="AW26" s="23"/>
      <c r="AX26" s="23"/>
      <c r="AY26" s="23"/>
      <c r="AZ26" s="23">
        <v>5</v>
      </c>
      <c r="BA26" s="23"/>
      <c r="BB26" s="23"/>
      <c r="BC26" s="23"/>
      <c r="BD26" s="23"/>
      <c r="BE26" s="23"/>
      <c r="BF26" s="23"/>
      <c r="BG26" s="23"/>
      <c r="BH26" s="23"/>
      <c r="BI26" s="23"/>
      <c r="BJ26" s="36"/>
    </row>
    <row r="27" spans="1:62" s="10" customFormat="1" ht="27.6" x14ac:dyDescent="0.3">
      <c r="A27" s="51" t="s">
        <v>206</v>
      </c>
      <c r="B27" s="23"/>
      <c r="C27" s="23">
        <v>553</v>
      </c>
      <c r="D27" s="23"/>
      <c r="E27" s="54" t="s">
        <v>207</v>
      </c>
      <c r="F27" s="15" t="s">
        <v>137</v>
      </c>
      <c r="G27" s="13" t="s">
        <v>66</v>
      </c>
      <c r="H27" s="13" t="s">
        <v>67</v>
      </c>
      <c r="I27" s="27"/>
      <c r="J27" s="27" t="s">
        <v>208</v>
      </c>
      <c r="K27" s="27" t="s">
        <v>209</v>
      </c>
      <c r="L27" s="12"/>
      <c r="M27" s="29">
        <v>435476.42800063803</v>
      </c>
      <c r="N27" s="29">
        <v>568579.18082281505</v>
      </c>
      <c r="O27" s="18">
        <v>0.04</v>
      </c>
      <c r="P27" s="18">
        <v>0.04</v>
      </c>
      <c r="Q27" s="36">
        <v>9</v>
      </c>
      <c r="R27" s="13" t="s">
        <v>68</v>
      </c>
      <c r="S27" s="13">
        <v>2016</v>
      </c>
      <c r="T27" s="49" t="s">
        <v>210</v>
      </c>
      <c r="U27" s="23" t="s">
        <v>70</v>
      </c>
      <c r="V27" s="20" t="s">
        <v>83</v>
      </c>
      <c r="W27" s="21">
        <v>0</v>
      </c>
      <c r="X27" s="21">
        <v>0</v>
      </c>
      <c r="Y27" s="21">
        <v>9</v>
      </c>
      <c r="Z27" s="21">
        <f t="shared" si="0"/>
        <v>9</v>
      </c>
      <c r="AA27" s="78"/>
      <c r="AB27" s="13" t="s">
        <v>73</v>
      </c>
      <c r="AC27" s="13" t="s">
        <v>73</v>
      </c>
      <c r="AD27" s="13" t="str">
        <f t="shared" si="6"/>
        <v>next 5 years</v>
      </c>
      <c r="AE27" s="13" t="str">
        <f t="shared" si="7"/>
        <v>next 5 years</v>
      </c>
      <c r="AF27" s="19">
        <f t="shared" si="5"/>
        <v>9</v>
      </c>
      <c r="AG27" s="19">
        <f t="shared" si="3"/>
        <v>0</v>
      </c>
      <c r="AH27" s="19">
        <f t="shared" si="4"/>
        <v>0</v>
      </c>
      <c r="AI27" s="19">
        <f t="shared" si="1"/>
        <v>0</v>
      </c>
      <c r="AJ27" s="19">
        <f t="shared" si="2"/>
        <v>9</v>
      </c>
      <c r="AK27" s="14"/>
      <c r="AL27" s="14"/>
      <c r="AM27" s="14"/>
      <c r="AN27" s="23"/>
      <c r="AO27" s="23"/>
      <c r="AP27" s="23"/>
      <c r="AQ27" s="23"/>
      <c r="AR27" s="23"/>
      <c r="AS27" s="24"/>
      <c r="AT27" s="23"/>
      <c r="AU27" s="23"/>
      <c r="AV27" s="23"/>
      <c r="AW27" s="23">
        <v>9</v>
      </c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36"/>
    </row>
    <row r="28" spans="1:62" s="10" customFormat="1" ht="27.6" x14ac:dyDescent="0.3">
      <c r="A28" s="39" t="s">
        <v>211</v>
      </c>
      <c r="B28" s="23"/>
      <c r="C28" s="23">
        <v>574</v>
      </c>
      <c r="D28" s="40"/>
      <c r="E28" s="41" t="s">
        <v>212</v>
      </c>
      <c r="F28" s="15" t="s">
        <v>201</v>
      </c>
      <c r="G28" s="13" t="s">
        <v>66</v>
      </c>
      <c r="H28" s="13" t="s">
        <v>67</v>
      </c>
      <c r="I28" s="14"/>
      <c r="J28" s="14"/>
      <c r="K28" s="14" t="s">
        <v>213</v>
      </c>
      <c r="L28" s="40"/>
      <c r="M28" s="29"/>
      <c r="N28" s="29"/>
      <c r="O28" s="18"/>
      <c r="P28" s="42">
        <v>0.2</v>
      </c>
      <c r="Q28" s="43">
        <v>6</v>
      </c>
      <c r="R28" s="13" t="s">
        <v>68</v>
      </c>
      <c r="S28" s="13">
        <v>2017</v>
      </c>
      <c r="T28" s="40" t="s">
        <v>214</v>
      </c>
      <c r="U28" s="40" t="s">
        <v>70</v>
      </c>
      <c r="V28" s="20" t="s">
        <v>71</v>
      </c>
      <c r="W28" s="21">
        <v>0</v>
      </c>
      <c r="X28" s="21">
        <v>0</v>
      </c>
      <c r="Y28" s="21">
        <v>6</v>
      </c>
      <c r="Z28" s="21">
        <f t="shared" si="0"/>
        <v>6</v>
      </c>
      <c r="AA28" s="78" t="s">
        <v>215</v>
      </c>
      <c r="AB28" s="13" t="s">
        <v>73</v>
      </c>
      <c r="AC28" s="13" t="s">
        <v>73</v>
      </c>
      <c r="AD28" s="13" t="str">
        <f t="shared" si="6"/>
        <v>next 5 years</v>
      </c>
      <c r="AE28" s="13" t="str">
        <f t="shared" si="7"/>
        <v>next 5 years</v>
      </c>
      <c r="AF28" s="19">
        <f t="shared" si="5"/>
        <v>6</v>
      </c>
      <c r="AG28" s="19">
        <f t="shared" si="3"/>
        <v>0</v>
      </c>
      <c r="AH28" s="19">
        <f t="shared" si="4"/>
        <v>0</v>
      </c>
      <c r="AI28" s="19">
        <f t="shared" si="1"/>
        <v>0</v>
      </c>
      <c r="AJ28" s="19">
        <f t="shared" si="2"/>
        <v>6</v>
      </c>
      <c r="AK28" s="22"/>
      <c r="AL28" s="22"/>
      <c r="AM28" s="22"/>
      <c r="AN28" s="23"/>
      <c r="AO28" s="23"/>
      <c r="AP28" s="23"/>
      <c r="AQ28" s="23"/>
      <c r="AR28" s="23"/>
      <c r="AS28" s="24"/>
      <c r="AT28" s="23"/>
      <c r="AU28" s="23"/>
      <c r="AV28" s="23"/>
      <c r="AW28" s="23">
        <v>6</v>
      </c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36"/>
    </row>
    <row r="29" spans="1:62" s="10" customFormat="1" ht="27.6" x14ac:dyDescent="0.3">
      <c r="A29" s="45" t="s">
        <v>216</v>
      </c>
      <c r="B29" s="23"/>
      <c r="C29" s="23">
        <v>585</v>
      </c>
      <c r="D29" s="23"/>
      <c r="E29" s="14" t="s">
        <v>217</v>
      </c>
      <c r="F29" s="15" t="s">
        <v>218</v>
      </c>
      <c r="G29" s="23" t="s">
        <v>66</v>
      </c>
      <c r="H29" s="13" t="s">
        <v>67</v>
      </c>
      <c r="I29" s="27" t="s">
        <v>219</v>
      </c>
      <c r="J29" s="27"/>
      <c r="K29" s="55" t="s">
        <v>220</v>
      </c>
      <c r="L29" s="12"/>
      <c r="M29" s="17"/>
      <c r="N29" s="17"/>
      <c r="O29" s="18"/>
      <c r="P29" s="18">
        <v>0.1</v>
      </c>
      <c r="Q29" s="36">
        <v>9</v>
      </c>
      <c r="R29" s="13" t="s">
        <v>68</v>
      </c>
      <c r="S29" s="13">
        <v>2018</v>
      </c>
      <c r="T29" s="23" t="s">
        <v>221</v>
      </c>
      <c r="U29" s="23" t="s">
        <v>70</v>
      </c>
      <c r="V29" s="20" t="s">
        <v>83</v>
      </c>
      <c r="W29" s="21">
        <v>4</v>
      </c>
      <c r="X29" s="21">
        <v>5</v>
      </c>
      <c r="Y29" s="21">
        <v>0</v>
      </c>
      <c r="Z29" s="21">
        <f t="shared" si="0"/>
        <v>5</v>
      </c>
      <c r="AA29" s="78" t="s">
        <v>222</v>
      </c>
      <c r="AB29" s="13" t="s">
        <v>73</v>
      </c>
      <c r="AC29" s="13" t="s">
        <v>73</v>
      </c>
      <c r="AD29" s="13" t="str">
        <f t="shared" si="6"/>
        <v>next 5 years</v>
      </c>
      <c r="AE29" s="13" t="str">
        <f t="shared" si="7"/>
        <v>next 5 years</v>
      </c>
      <c r="AF29" s="19">
        <f t="shared" si="5"/>
        <v>5</v>
      </c>
      <c r="AG29" s="19">
        <f t="shared" si="3"/>
        <v>0</v>
      </c>
      <c r="AH29" s="19">
        <f t="shared" si="4"/>
        <v>0</v>
      </c>
      <c r="AI29" s="19">
        <f t="shared" si="1"/>
        <v>0</v>
      </c>
      <c r="AJ29" s="19">
        <f t="shared" si="2"/>
        <v>5</v>
      </c>
      <c r="AK29" s="14"/>
      <c r="AL29" s="14"/>
      <c r="AM29" s="14"/>
      <c r="AN29" s="23"/>
      <c r="AO29" s="23"/>
      <c r="AP29" s="23"/>
      <c r="AQ29" s="23"/>
      <c r="AR29" s="23"/>
      <c r="AS29" s="24"/>
      <c r="AT29" s="23"/>
      <c r="AU29" s="23">
        <v>4</v>
      </c>
      <c r="AV29" s="23">
        <v>5</v>
      </c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36"/>
    </row>
    <row r="30" spans="1:62" s="10" customFormat="1" ht="41.4" x14ac:dyDescent="0.3">
      <c r="A30" s="45" t="s">
        <v>223</v>
      </c>
      <c r="B30" s="23"/>
      <c r="C30" s="23">
        <v>586</v>
      </c>
      <c r="D30" s="23"/>
      <c r="E30" s="14" t="s">
        <v>224</v>
      </c>
      <c r="F30" s="15" t="s">
        <v>225</v>
      </c>
      <c r="G30" s="23" t="s">
        <v>66</v>
      </c>
      <c r="H30" s="13" t="s">
        <v>67</v>
      </c>
      <c r="I30" s="27"/>
      <c r="J30" s="27" t="s">
        <v>226</v>
      </c>
      <c r="K30" s="27" t="s">
        <v>227</v>
      </c>
      <c r="L30" s="12"/>
      <c r="M30" s="17"/>
      <c r="N30" s="17"/>
      <c r="O30" s="18"/>
      <c r="P30" s="18">
        <v>0.09</v>
      </c>
      <c r="Q30" s="36">
        <v>16</v>
      </c>
      <c r="R30" s="13" t="s">
        <v>68</v>
      </c>
      <c r="S30" s="13">
        <v>2018</v>
      </c>
      <c r="T30" s="23" t="s">
        <v>228</v>
      </c>
      <c r="U30" s="23" t="s">
        <v>70</v>
      </c>
      <c r="V30" s="20" t="s">
        <v>83</v>
      </c>
      <c r="W30" s="21">
        <v>0</v>
      </c>
      <c r="X30" s="21">
        <v>16</v>
      </c>
      <c r="Y30" s="21">
        <v>0</v>
      </c>
      <c r="Z30" s="21">
        <f t="shared" si="0"/>
        <v>16</v>
      </c>
      <c r="AA30" s="78" t="s">
        <v>229</v>
      </c>
      <c r="AB30" s="13" t="s">
        <v>73</v>
      </c>
      <c r="AC30" s="13" t="s">
        <v>73</v>
      </c>
      <c r="AD30" s="13" t="str">
        <f t="shared" si="6"/>
        <v>next 5 years</v>
      </c>
      <c r="AE30" s="13" t="str">
        <f t="shared" si="7"/>
        <v>next 5 years</v>
      </c>
      <c r="AF30" s="19">
        <f t="shared" si="5"/>
        <v>16</v>
      </c>
      <c r="AG30" s="19">
        <f t="shared" si="3"/>
        <v>0</v>
      </c>
      <c r="AH30" s="19">
        <f t="shared" si="4"/>
        <v>0</v>
      </c>
      <c r="AI30" s="19">
        <f t="shared" si="1"/>
        <v>0</v>
      </c>
      <c r="AJ30" s="19">
        <f t="shared" si="2"/>
        <v>16</v>
      </c>
      <c r="AK30" s="14"/>
      <c r="AL30" s="14"/>
      <c r="AM30" s="14"/>
      <c r="AN30" s="23"/>
      <c r="AO30" s="23"/>
      <c r="AP30" s="23"/>
      <c r="AQ30" s="23"/>
      <c r="AR30" s="23"/>
      <c r="AS30" s="24"/>
      <c r="AT30" s="36"/>
      <c r="AU30" s="23"/>
      <c r="AV30" s="23">
        <v>16</v>
      </c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36"/>
    </row>
    <row r="31" spans="1:62" s="10" customFormat="1" ht="27.6" x14ac:dyDescent="0.3">
      <c r="A31" s="45" t="s">
        <v>230</v>
      </c>
      <c r="B31" s="23"/>
      <c r="C31" s="23">
        <v>587</v>
      </c>
      <c r="D31" s="23"/>
      <c r="E31" s="14" t="s">
        <v>231</v>
      </c>
      <c r="F31" s="15"/>
      <c r="G31" s="23" t="s">
        <v>66</v>
      </c>
      <c r="H31" s="13" t="s">
        <v>67</v>
      </c>
      <c r="I31" s="27"/>
      <c r="J31" s="27"/>
      <c r="K31" s="27"/>
      <c r="L31" s="12"/>
      <c r="M31" s="17"/>
      <c r="N31" s="17"/>
      <c r="O31" s="18"/>
      <c r="P31" s="18">
        <v>0.22</v>
      </c>
      <c r="Q31" s="36">
        <v>18</v>
      </c>
      <c r="R31" s="13" t="s">
        <v>68</v>
      </c>
      <c r="S31" s="13">
        <v>2018</v>
      </c>
      <c r="T31" s="23" t="s">
        <v>232</v>
      </c>
      <c r="U31" s="23" t="s">
        <v>70</v>
      </c>
      <c r="V31" s="20" t="s">
        <v>83</v>
      </c>
      <c r="W31" s="21">
        <v>4</v>
      </c>
      <c r="X31" s="21">
        <v>9</v>
      </c>
      <c r="Y31" s="21">
        <v>5</v>
      </c>
      <c r="Z31" s="21">
        <f t="shared" si="0"/>
        <v>14</v>
      </c>
      <c r="AA31" s="78" t="s">
        <v>233</v>
      </c>
      <c r="AB31" s="13" t="s">
        <v>73</v>
      </c>
      <c r="AC31" s="13" t="s">
        <v>73</v>
      </c>
      <c r="AD31" s="13" t="str">
        <f t="shared" si="6"/>
        <v>next 5 years</v>
      </c>
      <c r="AE31" s="13" t="str">
        <f t="shared" si="7"/>
        <v>next 5 years</v>
      </c>
      <c r="AF31" s="19">
        <f t="shared" si="5"/>
        <v>14</v>
      </c>
      <c r="AG31" s="19">
        <f t="shared" si="3"/>
        <v>0</v>
      </c>
      <c r="AH31" s="19">
        <f t="shared" si="4"/>
        <v>0</v>
      </c>
      <c r="AI31" s="19">
        <f t="shared" si="1"/>
        <v>0</v>
      </c>
      <c r="AJ31" s="19">
        <f t="shared" si="2"/>
        <v>14</v>
      </c>
      <c r="AK31" s="14"/>
      <c r="AL31" s="14"/>
      <c r="AM31" s="14"/>
      <c r="AN31" s="23"/>
      <c r="AO31" s="23"/>
      <c r="AP31" s="23"/>
      <c r="AQ31" s="23"/>
      <c r="AR31" s="23"/>
      <c r="AS31" s="24"/>
      <c r="AT31" s="36"/>
      <c r="AU31" s="23">
        <v>4</v>
      </c>
      <c r="AV31" s="23">
        <v>14</v>
      </c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36"/>
    </row>
    <row r="32" spans="1:62" s="10" customFormat="1" ht="27.6" x14ac:dyDescent="0.3">
      <c r="A32" s="45" t="s">
        <v>234</v>
      </c>
      <c r="B32" s="23"/>
      <c r="C32" s="23">
        <v>590</v>
      </c>
      <c r="D32" s="23"/>
      <c r="E32" s="14" t="s">
        <v>235</v>
      </c>
      <c r="F32" s="15" t="s">
        <v>236</v>
      </c>
      <c r="G32" s="23" t="s">
        <v>77</v>
      </c>
      <c r="H32" s="13" t="s">
        <v>125</v>
      </c>
      <c r="I32" s="27"/>
      <c r="J32" s="27"/>
      <c r="K32" s="27" t="s">
        <v>237</v>
      </c>
      <c r="L32" s="12"/>
      <c r="M32" s="17"/>
      <c r="N32" s="17"/>
      <c r="O32" s="18"/>
      <c r="P32" s="18">
        <v>1.51</v>
      </c>
      <c r="Q32" s="36">
        <v>25</v>
      </c>
      <c r="R32" s="13" t="s">
        <v>90</v>
      </c>
      <c r="S32" s="13">
        <v>2018</v>
      </c>
      <c r="T32" s="23" t="s">
        <v>238</v>
      </c>
      <c r="U32" s="23" t="s">
        <v>70</v>
      </c>
      <c r="V32" s="20" t="s">
        <v>71</v>
      </c>
      <c r="W32" s="21">
        <v>0</v>
      </c>
      <c r="X32" s="21">
        <v>0</v>
      </c>
      <c r="Y32" s="21">
        <v>25</v>
      </c>
      <c r="Z32" s="21">
        <f t="shared" si="0"/>
        <v>25</v>
      </c>
      <c r="AA32" s="78" t="s">
        <v>239</v>
      </c>
      <c r="AB32" s="13" t="s">
        <v>73</v>
      </c>
      <c r="AC32" s="13" t="s">
        <v>73</v>
      </c>
      <c r="AD32" s="13" t="str">
        <f t="shared" si="6"/>
        <v>next 5 years</v>
      </c>
      <c r="AE32" s="13" t="str">
        <f t="shared" si="7"/>
        <v>next 5 years</v>
      </c>
      <c r="AF32" s="19">
        <f t="shared" si="5"/>
        <v>25</v>
      </c>
      <c r="AG32" s="19">
        <f t="shared" si="3"/>
        <v>0</v>
      </c>
      <c r="AH32" s="19">
        <f t="shared" si="4"/>
        <v>0</v>
      </c>
      <c r="AI32" s="19">
        <f t="shared" si="1"/>
        <v>0</v>
      </c>
      <c r="AJ32" s="19">
        <f t="shared" ref="AJ32:AJ43" si="8">SUM(AF32:AI32)</f>
        <v>25</v>
      </c>
      <c r="AK32" s="14"/>
      <c r="AL32" s="14"/>
      <c r="AM32" s="14"/>
      <c r="AN32" s="23"/>
      <c r="AO32" s="23"/>
      <c r="AP32" s="23"/>
      <c r="AQ32" s="23"/>
      <c r="AR32" s="23"/>
      <c r="AS32" s="24"/>
      <c r="AT32" s="36"/>
      <c r="AU32" s="23"/>
      <c r="AV32" s="23"/>
      <c r="AW32" s="23">
        <v>10</v>
      </c>
      <c r="AX32" s="23">
        <v>15</v>
      </c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36"/>
    </row>
    <row r="33" spans="1:62" s="10" customFormat="1" ht="27.6" x14ac:dyDescent="0.3">
      <c r="A33" s="56" t="s">
        <v>240</v>
      </c>
      <c r="B33" s="23"/>
      <c r="C33" s="23">
        <v>595</v>
      </c>
      <c r="D33" s="23"/>
      <c r="E33" s="35" t="s">
        <v>241</v>
      </c>
      <c r="F33" s="15"/>
      <c r="G33" s="23" t="s">
        <v>77</v>
      </c>
      <c r="H33" s="13" t="s">
        <v>125</v>
      </c>
      <c r="I33" s="27"/>
      <c r="J33" s="27"/>
      <c r="K33" s="27"/>
      <c r="L33" s="12"/>
      <c r="M33" s="17"/>
      <c r="N33" s="17"/>
      <c r="O33" s="57"/>
      <c r="P33" s="57">
        <v>5.05</v>
      </c>
      <c r="Q33" s="36">
        <v>38</v>
      </c>
      <c r="R33" s="13" t="s">
        <v>90</v>
      </c>
      <c r="S33" s="13">
        <v>2018</v>
      </c>
      <c r="T33" s="35" t="s">
        <v>242</v>
      </c>
      <c r="U33" s="23" t="s">
        <v>70</v>
      </c>
      <c r="V33" s="20" t="s">
        <v>71</v>
      </c>
      <c r="W33" s="17">
        <v>0</v>
      </c>
      <c r="X33" s="21">
        <v>0</v>
      </c>
      <c r="Y33" s="21">
        <v>38</v>
      </c>
      <c r="Z33" s="21">
        <f t="shared" si="0"/>
        <v>38</v>
      </c>
      <c r="AA33" s="79" t="s">
        <v>243</v>
      </c>
      <c r="AB33" s="13" t="s">
        <v>73</v>
      </c>
      <c r="AC33" s="13" t="s">
        <v>73</v>
      </c>
      <c r="AD33" s="13" t="str">
        <f>IF(AF33&gt;0,[1]permitted!AI$3,IF(AG33&gt;0,[1]permitted!AJ$3,IF(AH33&gt;0,[1]permitted!AK$3,IF(AI33&gt;0,[1]permitted!AL$3, IF(H33="completed site","completed site","not presently developable")))))</f>
        <v>6 to 10 years</v>
      </c>
      <c r="AE33" s="13" t="str">
        <f>IF(AI33&gt;0,[1]permitted!AL$3,IF(AH33&gt;0,[1]permitted!AK$3,IF(AG33&gt;0,[1]permitted!AJ$3,IF(AF33&gt;0,[1]permitted!AI$3, IF(H33="completed site","completed site","not achievable")))))</f>
        <v>6 to 10 years</v>
      </c>
      <c r="AF33" s="19">
        <f t="shared" si="5"/>
        <v>0</v>
      </c>
      <c r="AG33" s="19">
        <f t="shared" si="3"/>
        <v>38</v>
      </c>
      <c r="AH33" s="19">
        <f t="shared" si="4"/>
        <v>0</v>
      </c>
      <c r="AI33" s="19">
        <f t="shared" si="1"/>
        <v>0</v>
      </c>
      <c r="AJ33" s="19">
        <f t="shared" si="8"/>
        <v>38</v>
      </c>
      <c r="AK33" s="14"/>
      <c r="AL33" s="14"/>
      <c r="AM33" s="14"/>
      <c r="AN33" s="23"/>
      <c r="AO33" s="23"/>
      <c r="AP33" s="23"/>
      <c r="AQ33" s="23"/>
      <c r="AR33" s="23"/>
      <c r="AS33" s="24"/>
      <c r="AT33" s="21"/>
      <c r="AU33" s="21"/>
      <c r="AV33" s="23"/>
      <c r="AW33" s="23"/>
      <c r="AX33" s="23"/>
      <c r="AY33" s="23"/>
      <c r="AZ33" s="23"/>
      <c r="BA33" s="23">
        <v>20</v>
      </c>
      <c r="BB33" s="23">
        <v>18</v>
      </c>
      <c r="BC33" s="23"/>
      <c r="BD33" s="23"/>
      <c r="BE33" s="23"/>
      <c r="BF33" s="23"/>
      <c r="BG33" s="23"/>
      <c r="BH33" s="23"/>
      <c r="BI33" s="23"/>
      <c r="BJ33" s="36"/>
    </row>
    <row r="34" spans="1:62" s="10" customFormat="1" ht="27.6" x14ac:dyDescent="0.3">
      <c r="A34" s="34" t="s">
        <v>244</v>
      </c>
      <c r="B34" s="23"/>
      <c r="C34" s="23">
        <v>254</v>
      </c>
      <c r="D34" s="23"/>
      <c r="E34" s="35" t="s">
        <v>245</v>
      </c>
      <c r="F34" s="15"/>
      <c r="G34" s="23" t="s">
        <v>66</v>
      </c>
      <c r="H34" s="13" t="s">
        <v>67</v>
      </c>
      <c r="I34" s="27"/>
      <c r="J34" s="27"/>
      <c r="K34" s="27"/>
      <c r="L34" s="12"/>
      <c r="M34" s="17"/>
      <c r="N34" s="17"/>
      <c r="O34" s="18"/>
      <c r="P34" s="18">
        <v>0.43</v>
      </c>
      <c r="Q34" s="36">
        <v>64</v>
      </c>
      <c r="R34" s="13" t="s">
        <v>68</v>
      </c>
      <c r="S34" s="13"/>
      <c r="T34" s="37" t="s">
        <v>246</v>
      </c>
      <c r="U34" s="23" t="s">
        <v>70</v>
      </c>
      <c r="V34" s="20" t="s">
        <v>71</v>
      </c>
      <c r="W34" s="29">
        <v>64</v>
      </c>
      <c r="X34" s="21">
        <v>0</v>
      </c>
      <c r="Y34" s="21">
        <v>0</v>
      </c>
      <c r="Z34" s="21">
        <f t="shared" si="0"/>
        <v>0</v>
      </c>
      <c r="AA34" s="78" t="s">
        <v>247</v>
      </c>
      <c r="AB34" s="13" t="s">
        <v>73</v>
      </c>
      <c r="AC34" s="13" t="s">
        <v>73</v>
      </c>
      <c r="AD34" s="13" t="str">
        <f t="shared" ref="AD34:AD41" si="9">IF(AF34&gt;0,AF$1,IF(AG34&gt;0,AG$1,IF(AH34&gt;0,AH$1,IF(AI34&gt;0,AI$1, IF(H34="completed site","completed site","not presently developable")))))</f>
        <v>not presently developable</v>
      </c>
      <c r="AE34" s="13" t="str">
        <f>IF(AI34&gt;0,AI$1,IF(AH34&gt;0,AH$1,IF(AG34&gt;0,AG$1,IF(AF34&gt;0,AF$1, IF(H34="completed site","completed site","not achievable")))))</f>
        <v>not achievable</v>
      </c>
      <c r="AF34" s="19">
        <f t="shared" si="5"/>
        <v>0</v>
      </c>
      <c r="AG34" s="19">
        <f t="shared" si="3"/>
        <v>0</v>
      </c>
      <c r="AH34" s="19">
        <f t="shared" si="4"/>
        <v>0</v>
      </c>
      <c r="AI34" s="19">
        <f t="shared" si="1"/>
        <v>0</v>
      </c>
      <c r="AJ34" s="19">
        <f t="shared" si="8"/>
        <v>0</v>
      </c>
      <c r="AK34" s="14"/>
      <c r="AL34" s="14"/>
      <c r="AM34" s="14"/>
      <c r="AN34" s="23"/>
      <c r="AO34" s="23"/>
      <c r="AP34" s="23"/>
      <c r="AQ34" s="23"/>
      <c r="AR34" s="23"/>
      <c r="AS34" s="24"/>
      <c r="AT34" s="21"/>
      <c r="AU34" s="21">
        <v>64</v>
      </c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36"/>
    </row>
    <row r="35" spans="1:62" s="10" customFormat="1" ht="27.6" x14ac:dyDescent="0.3">
      <c r="A35" s="34" t="s">
        <v>248</v>
      </c>
      <c r="B35" s="23"/>
      <c r="C35" s="23">
        <v>408</v>
      </c>
      <c r="D35" s="23"/>
      <c r="E35" s="35" t="s">
        <v>249</v>
      </c>
      <c r="F35" s="15" t="s">
        <v>218</v>
      </c>
      <c r="G35" s="23" t="s">
        <v>66</v>
      </c>
      <c r="H35" s="13" t="s">
        <v>67</v>
      </c>
      <c r="I35" s="27"/>
      <c r="J35" s="27" t="s">
        <v>250</v>
      </c>
      <c r="K35" s="27"/>
      <c r="L35" s="12"/>
      <c r="M35" s="17"/>
      <c r="N35" s="17"/>
      <c r="O35" s="18"/>
      <c r="P35" s="18">
        <v>0.16</v>
      </c>
      <c r="Q35" s="36">
        <v>9</v>
      </c>
      <c r="R35" s="13" t="s">
        <v>68</v>
      </c>
      <c r="S35" s="13"/>
      <c r="T35" s="37" t="s">
        <v>251</v>
      </c>
      <c r="U35" s="23" t="s">
        <v>70</v>
      </c>
      <c r="V35" s="20" t="s">
        <v>71</v>
      </c>
      <c r="W35" s="29">
        <v>0</v>
      </c>
      <c r="X35" s="21">
        <v>0</v>
      </c>
      <c r="Y35" s="21">
        <v>9</v>
      </c>
      <c r="Z35" s="21">
        <f t="shared" si="0"/>
        <v>9</v>
      </c>
      <c r="AA35" s="78"/>
      <c r="AB35" s="13" t="s">
        <v>73</v>
      </c>
      <c r="AC35" s="13" t="s">
        <v>73</v>
      </c>
      <c r="AD35" s="13" t="str">
        <f t="shared" si="9"/>
        <v>next 5 years</v>
      </c>
      <c r="AE35" s="13" t="str">
        <f t="shared" ref="AE35:AE41" si="10">IF(AI35&gt;0,AI$1,IF(AH35&gt;0,AH$1,IF(AG35&gt;0,AG$1,IF(AF35&gt;0,AF$1, IF(H35="completed site","completed site","not achievable")))))</f>
        <v>next 5 years</v>
      </c>
      <c r="AF35" s="19">
        <f t="shared" si="5"/>
        <v>9</v>
      </c>
      <c r="AG35" s="19">
        <f t="shared" si="3"/>
        <v>0</v>
      </c>
      <c r="AH35" s="19">
        <f t="shared" si="4"/>
        <v>0</v>
      </c>
      <c r="AI35" s="19">
        <f t="shared" si="1"/>
        <v>0</v>
      </c>
      <c r="AJ35" s="19">
        <f t="shared" si="8"/>
        <v>9</v>
      </c>
      <c r="AK35" s="14"/>
      <c r="AL35" s="14"/>
      <c r="AM35" s="14"/>
      <c r="AN35" s="23"/>
      <c r="AO35" s="23"/>
      <c r="AP35" s="23"/>
      <c r="AQ35" s="23"/>
      <c r="AR35" s="23"/>
      <c r="AS35" s="24"/>
      <c r="AT35" s="21"/>
      <c r="AU35" s="21"/>
      <c r="AV35" s="23"/>
      <c r="AW35" s="23">
        <v>9</v>
      </c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36"/>
    </row>
    <row r="36" spans="1:62" s="10" customFormat="1" ht="27.6" x14ac:dyDescent="0.3">
      <c r="A36" s="34" t="s">
        <v>252</v>
      </c>
      <c r="B36" s="23"/>
      <c r="C36" s="23">
        <v>599</v>
      </c>
      <c r="D36" s="23"/>
      <c r="E36" s="35" t="s">
        <v>253</v>
      </c>
      <c r="F36" s="15"/>
      <c r="G36" s="23" t="s">
        <v>66</v>
      </c>
      <c r="H36" s="13" t="s">
        <v>67</v>
      </c>
      <c r="I36" s="27"/>
      <c r="J36" s="58" t="s">
        <v>254</v>
      </c>
      <c r="K36" s="27"/>
      <c r="L36" s="12"/>
      <c r="M36" s="17"/>
      <c r="N36" s="17"/>
      <c r="O36" s="18"/>
      <c r="P36" s="18">
        <v>0.04</v>
      </c>
      <c r="Q36" s="36">
        <v>8</v>
      </c>
      <c r="R36" s="13" t="s">
        <v>68</v>
      </c>
      <c r="S36" s="13"/>
      <c r="T36" s="37" t="s">
        <v>255</v>
      </c>
      <c r="U36" s="23" t="s">
        <v>70</v>
      </c>
      <c r="V36" s="20" t="s">
        <v>83</v>
      </c>
      <c r="W36" s="29">
        <v>0</v>
      </c>
      <c r="X36" s="21">
        <v>8</v>
      </c>
      <c r="Y36" s="21">
        <v>0</v>
      </c>
      <c r="Z36" s="21">
        <f t="shared" si="0"/>
        <v>8</v>
      </c>
      <c r="AA36" s="78"/>
      <c r="AB36" s="13" t="s">
        <v>73</v>
      </c>
      <c r="AC36" s="13" t="s">
        <v>73</v>
      </c>
      <c r="AD36" s="13" t="str">
        <f t="shared" si="9"/>
        <v>next 5 years</v>
      </c>
      <c r="AE36" s="13" t="str">
        <f t="shared" si="10"/>
        <v>next 5 years</v>
      </c>
      <c r="AF36" s="19">
        <f t="shared" si="5"/>
        <v>8</v>
      </c>
      <c r="AG36" s="19">
        <f t="shared" si="3"/>
        <v>0</v>
      </c>
      <c r="AH36" s="19">
        <f t="shared" si="4"/>
        <v>0</v>
      </c>
      <c r="AI36" s="19">
        <f t="shared" si="1"/>
        <v>0</v>
      </c>
      <c r="AJ36" s="19">
        <f t="shared" si="8"/>
        <v>8</v>
      </c>
      <c r="AK36" s="14"/>
      <c r="AL36" s="14"/>
      <c r="AM36" s="14"/>
      <c r="AN36" s="23"/>
      <c r="AO36" s="23"/>
      <c r="AP36" s="23"/>
      <c r="AQ36" s="23"/>
      <c r="AR36" s="23"/>
      <c r="AS36" s="24"/>
      <c r="AT36" s="21"/>
      <c r="AU36" s="21"/>
      <c r="AV36" s="23">
        <v>8</v>
      </c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36"/>
    </row>
    <row r="37" spans="1:62" s="10" customFormat="1" ht="27.6" x14ac:dyDescent="0.3">
      <c r="A37" s="34" t="s">
        <v>256</v>
      </c>
      <c r="B37" s="23"/>
      <c r="C37" s="23">
        <v>552</v>
      </c>
      <c r="D37" s="23"/>
      <c r="E37" s="35" t="s">
        <v>257</v>
      </c>
      <c r="F37" s="15"/>
      <c r="G37" s="23" t="s">
        <v>66</v>
      </c>
      <c r="H37" s="13" t="s">
        <v>67</v>
      </c>
      <c r="I37" s="27" t="s">
        <v>168</v>
      </c>
      <c r="J37" s="27" t="s">
        <v>168</v>
      </c>
      <c r="K37" s="27"/>
      <c r="L37" s="12"/>
      <c r="M37" s="17"/>
      <c r="N37" s="17"/>
      <c r="O37" s="18"/>
      <c r="P37" s="18">
        <v>0.39</v>
      </c>
      <c r="Q37" s="36">
        <v>7</v>
      </c>
      <c r="R37" s="13" t="s">
        <v>68</v>
      </c>
      <c r="S37" s="13"/>
      <c r="T37" s="10" t="s">
        <v>258</v>
      </c>
      <c r="U37" s="23" t="s">
        <v>70</v>
      </c>
      <c r="V37" s="20" t="s">
        <v>71</v>
      </c>
      <c r="W37" s="29">
        <v>0</v>
      </c>
      <c r="X37" s="21">
        <v>0</v>
      </c>
      <c r="Y37" s="21">
        <v>7</v>
      </c>
      <c r="Z37" s="21">
        <f t="shared" si="0"/>
        <v>7</v>
      </c>
      <c r="AA37" s="78"/>
      <c r="AB37" s="13" t="s">
        <v>73</v>
      </c>
      <c r="AC37" s="13" t="s">
        <v>73</v>
      </c>
      <c r="AD37" s="13" t="str">
        <f t="shared" si="9"/>
        <v>next 5 years</v>
      </c>
      <c r="AE37" s="13" t="str">
        <f t="shared" si="10"/>
        <v>next 5 years</v>
      </c>
      <c r="AF37" s="19">
        <f t="shared" si="5"/>
        <v>7</v>
      </c>
      <c r="AG37" s="19">
        <f t="shared" si="3"/>
        <v>0</v>
      </c>
      <c r="AH37" s="19">
        <f t="shared" si="4"/>
        <v>0</v>
      </c>
      <c r="AI37" s="19">
        <f t="shared" si="1"/>
        <v>0</v>
      </c>
      <c r="AJ37" s="19">
        <f t="shared" si="8"/>
        <v>7</v>
      </c>
      <c r="AK37" s="14"/>
      <c r="AL37" s="14"/>
      <c r="AM37" s="14"/>
      <c r="AN37" s="23"/>
      <c r="AO37" s="23"/>
      <c r="AP37" s="23"/>
      <c r="AQ37" s="23"/>
      <c r="AR37" s="23"/>
      <c r="AS37" s="24"/>
      <c r="AT37" s="21"/>
      <c r="AU37" s="21"/>
      <c r="AV37" s="23"/>
      <c r="AW37" s="23"/>
      <c r="AX37" s="23">
        <v>7</v>
      </c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36"/>
    </row>
    <row r="38" spans="1:62" s="10" customFormat="1" ht="55.2" x14ac:dyDescent="0.3">
      <c r="A38" s="34" t="s">
        <v>259</v>
      </c>
      <c r="B38" s="23"/>
      <c r="C38" s="23">
        <v>219</v>
      </c>
      <c r="D38" s="23"/>
      <c r="E38" s="14" t="s">
        <v>260</v>
      </c>
      <c r="F38" s="15"/>
      <c r="G38" s="23" t="s">
        <v>66</v>
      </c>
      <c r="H38" s="13" t="s">
        <v>67</v>
      </c>
      <c r="I38" s="27"/>
      <c r="J38" s="27" t="s">
        <v>261</v>
      </c>
      <c r="K38" s="27"/>
      <c r="L38" s="12"/>
      <c r="M38" s="17"/>
      <c r="N38" s="17"/>
      <c r="O38" s="18"/>
      <c r="P38" s="18">
        <v>0.13</v>
      </c>
      <c r="Q38" s="36">
        <v>9</v>
      </c>
      <c r="R38" s="13" t="s">
        <v>90</v>
      </c>
      <c r="S38" s="13"/>
      <c r="T38" s="37"/>
      <c r="U38" s="23"/>
      <c r="V38" s="20" t="s">
        <v>71</v>
      </c>
      <c r="W38" s="29">
        <v>0</v>
      </c>
      <c r="X38" s="21">
        <v>0</v>
      </c>
      <c r="Y38" s="21">
        <v>9</v>
      </c>
      <c r="Z38" s="21">
        <f t="shared" si="0"/>
        <v>9</v>
      </c>
      <c r="AA38" s="78"/>
      <c r="AB38" s="13" t="s">
        <v>73</v>
      </c>
      <c r="AC38" s="13" t="s">
        <v>73</v>
      </c>
      <c r="AD38" s="13" t="str">
        <f t="shared" si="9"/>
        <v>next 5 years</v>
      </c>
      <c r="AE38" s="13" t="str">
        <f t="shared" si="10"/>
        <v>next 5 years</v>
      </c>
      <c r="AF38" s="19">
        <f t="shared" si="5"/>
        <v>9</v>
      </c>
      <c r="AG38" s="19">
        <f t="shared" si="3"/>
        <v>0</v>
      </c>
      <c r="AH38" s="19">
        <f t="shared" si="4"/>
        <v>0</v>
      </c>
      <c r="AI38" s="19">
        <f t="shared" si="1"/>
        <v>0</v>
      </c>
      <c r="AJ38" s="19">
        <f t="shared" si="8"/>
        <v>9</v>
      </c>
      <c r="AK38" s="14"/>
      <c r="AL38" s="14"/>
      <c r="AM38" s="14"/>
      <c r="AN38" s="23"/>
      <c r="AO38" s="23"/>
      <c r="AP38" s="23"/>
      <c r="AQ38" s="23"/>
      <c r="AR38" s="23"/>
      <c r="AS38" s="24"/>
      <c r="AT38" s="21"/>
      <c r="AU38" s="21"/>
      <c r="AV38" s="23"/>
      <c r="AW38" s="23">
        <v>9</v>
      </c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36"/>
    </row>
    <row r="39" spans="1:62" s="10" customFormat="1" ht="27.6" x14ac:dyDescent="0.3">
      <c r="A39" s="34" t="s">
        <v>262</v>
      </c>
      <c r="B39" s="23"/>
      <c r="C39" s="23">
        <v>83</v>
      </c>
      <c r="D39" s="23"/>
      <c r="E39" s="14" t="s">
        <v>263</v>
      </c>
      <c r="F39" s="15"/>
      <c r="G39" s="23" t="s">
        <v>66</v>
      </c>
      <c r="H39" s="13" t="s">
        <v>67</v>
      </c>
      <c r="I39" s="27"/>
      <c r="J39" s="27" t="s">
        <v>264</v>
      </c>
      <c r="K39" s="27"/>
      <c r="L39" s="12"/>
      <c r="M39" s="17"/>
      <c r="N39" s="17"/>
      <c r="O39" s="18"/>
      <c r="P39" s="18">
        <v>1.05</v>
      </c>
      <c r="Q39" s="36">
        <v>18</v>
      </c>
      <c r="R39" s="13" t="s">
        <v>68</v>
      </c>
      <c r="S39" s="13"/>
      <c r="T39" s="37"/>
      <c r="U39" s="23"/>
      <c r="V39" s="20" t="s">
        <v>71</v>
      </c>
      <c r="W39" s="29">
        <v>0</v>
      </c>
      <c r="X39" s="21">
        <v>0</v>
      </c>
      <c r="Y39" s="21">
        <v>18</v>
      </c>
      <c r="Z39" s="21">
        <f t="shared" si="0"/>
        <v>18</v>
      </c>
      <c r="AA39" s="78"/>
      <c r="AB39" s="13" t="s">
        <v>73</v>
      </c>
      <c r="AC39" s="13" t="s">
        <v>73</v>
      </c>
      <c r="AD39" s="13" t="str">
        <f t="shared" si="9"/>
        <v>next 5 years</v>
      </c>
      <c r="AE39" s="13" t="str">
        <f t="shared" si="10"/>
        <v>next 5 years</v>
      </c>
      <c r="AF39" s="19">
        <f t="shared" si="5"/>
        <v>18</v>
      </c>
      <c r="AG39" s="19">
        <f t="shared" si="3"/>
        <v>0</v>
      </c>
      <c r="AH39" s="19">
        <f t="shared" si="4"/>
        <v>0</v>
      </c>
      <c r="AI39" s="19">
        <f t="shared" si="1"/>
        <v>0</v>
      </c>
      <c r="AJ39" s="19">
        <f t="shared" si="8"/>
        <v>18</v>
      </c>
      <c r="AK39" s="14"/>
      <c r="AL39" s="14"/>
      <c r="AM39" s="14"/>
      <c r="AN39" s="23"/>
      <c r="AO39" s="23"/>
      <c r="AP39" s="23"/>
      <c r="AQ39" s="23"/>
      <c r="AR39" s="23"/>
      <c r="AS39" s="24"/>
      <c r="AT39" s="21"/>
      <c r="AU39" s="21"/>
      <c r="AV39" s="23"/>
      <c r="AW39" s="23">
        <v>9</v>
      </c>
      <c r="AX39" s="23">
        <v>9</v>
      </c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36"/>
    </row>
    <row r="40" spans="1:62" s="10" customFormat="1" ht="27.6" x14ac:dyDescent="0.3">
      <c r="A40" s="34" t="s">
        <v>265</v>
      </c>
      <c r="B40" s="23"/>
      <c r="C40" s="23">
        <v>601</v>
      </c>
      <c r="D40" s="23"/>
      <c r="E40" s="14" t="s">
        <v>266</v>
      </c>
      <c r="F40" s="15"/>
      <c r="G40" s="23" t="s">
        <v>66</v>
      </c>
      <c r="H40" s="13" t="s">
        <v>67</v>
      </c>
      <c r="I40" s="27"/>
      <c r="J40" s="27" t="s">
        <v>267</v>
      </c>
      <c r="K40" s="27"/>
      <c r="L40" s="12"/>
      <c r="M40" s="17"/>
      <c r="N40" s="17"/>
      <c r="O40" s="18"/>
      <c r="P40" s="18">
        <v>0.02</v>
      </c>
      <c r="Q40" s="36">
        <v>5</v>
      </c>
      <c r="R40" s="13" t="s">
        <v>68</v>
      </c>
      <c r="S40" s="13">
        <v>2020</v>
      </c>
      <c r="T40" s="37" t="s">
        <v>268</v>
      </c>
      <c r="U40" s="23" t="s">
        <v>70</v>
      </c>
      <c r="V40" s="20" t="s">
        <v>83</v>
      </c>
      <c r="W40" s="29">
        <v>0</v>
      </c>
      <c r="X40" s="21">
        <v>5</v>
      </c>
      <c r="Y40" s="21">
        <v>0</v>
      </c>
      <c r="Z40" s="21">
        <f t="shared" si="0"/>
        <v>5</v>
      </c>
      <c r="AA40" s="78"/>
      <c r="AB40" s="13" t="s">
        <v>73</v>
      </c>
      <c r="AC40" s="13" t="s">
        <v>73</v>
      </c>
      <c r="AD40" s="13" t="str">
        <f t="shared" si="9"/>
        <v>next 5 years</v>
      </c>
      <c r="AE40" s="13" t="str">
        <f t="shared" si="10"/>
        <v>next 5 years</v>
      </c>
      <c r="AF40" s="19">
        <f t="shared" si="5"/>
        <v>5</v>
      </c>
      <c r="AG40" s="19">
        <f t="shared" si="3"/>
        <v>0</v>
      </c>
      <c r="AH40" s="19">
        <f t="shared" si="4"/>
        <v>0</v>
      </c>
      <c r="AI40" s="19">
        <f t="shared" si="1"/>
        <v>0</v>
      </c>
      <c r="AJ40" s="19">
        <f t="shared" si="8"/>
        <v>5</v>
      </c>
      <c r="AK40" s="14"/>
      <c r="AL40" s="14"/>
      <c r="AM40" s="14"/>
      <c r="AN40" s="23"/>
      <c r="AO40" s="23"/>
      <c r="AP40" s="23"/>
      <c r="AQ40" s="23"/>
      <c r="AR40" s="23"/>
      <c r="AS40" s="24"/>
      <c r="AT40" s="21"/>
      <c r="AU40" s="21"/>
      <c r="AV40" s="23">
        <v>5</v>
      </c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36"/>
    </row>
    <row r="41" spans="1:62" s="10" customFormat="1" ht="27.6" x14ac:dyDescent="0.3">
      <c r="A41" s="34" t="s">
        <v>269</v>
      </c>
      <c r="B41" s="23"/>
      <c r="C41" s="23">
        <v>559</v>
      </c>
      <c r="D41" s="23"/>
      <c r="E41" s="14" t="s">
        <v>270</v>
      </c>
      <c r="F41" s="15"/>
      <c r="G41" s="23" t="s">
        <v>66</v>
      </c>
      <c r="H41" s="13" t="s">
        <v>67</v>
      </c>
      <c r="I41" s="27"/>
      <c r="J41" s="27" t="s">
        <v>271</v>
      </c>
      <c r="K41" s="27"/>
      <c r="L41" s="12"/>
      <c r="M41" s="17"/>
      <c r="N41" s="17"/>
      <c r="O41" s="18"/>
      <c r="P41" s="18">
        <v>0.1</v>
      </c>
      <c r="Q41" s="36">
        <v>5</v>
      </c>
      <c r="R41" s="13" t="s">
        <v>90</v>
      </c>
      <c r="S41" s="13">
        <v>2021</v>
      </c>
      <c r="T41" s="37" t="s">
        <v>272</v>
      </c>
      <c r="U41" s="23" t="s">
        <v>70</v>
      </c>
      <c r="V41" s="20" t="s">
        <v>83</v>
      </c>
      <c r="W41" s="29">
        <v>0</v>
      </c>
      <c r="X41" s="21">
        <v>3</v>
      </c>
      <c r="Y41" s="21">
        <v>2</v>
      </c>
      <c r="Z41" s="21">
        <f t="shared" si="0"/>
        <v>5</v>
      </c>
      <c r="AA41" s="78"/>
      <c r="AB41" s="13" t="s">
        <v>73</v>
      </c>
      <c r="AC41" s="13" t="s">
        <v>73</v>
      </c>
      <c r="AD41" s="13" t="str">
        <f t="shared" si="9"/>
        <v>next 5 years</v>
      </c>
      <c r="AE41" s="13" t="str">
        <f t="shared" si="10"/>
        <v>next 5 years</v>
      </c>
      <c r="AF41" s="19">
        <f t="shared" si="5"/>
        <v>5</v>
      </c>
      <c r="AG41" s="19">
        <f t="shared" si="3"/>
        <v>0</v>
      </c>
      <c r="AH41" s="19">
        <f t="shared" si="4"/>
        <v>0</v>
      </c>
      <c r="AI41" s="19">
        <f t="shared" si="1"/>
        <v>0</v>
      </c>
      <c r="AJ41" s="19">
        <f t="shared" si="8"/>
        <v>5</v>
      </c>
      <c r="AK41" s="14"/>
      <c r="AL41" s="14"/>
      <c r="AM41" s="14"/>
      <c r="AN41" s="23"/>
      <c r="AO41" s="23"/>
      <c r="AP41" s="23"/>
      <c r="AQ41" s="23"/>
      <c r="AR41" s="23"/>
      <c r="AS41" s="24"/>
      <c r="AT41" s="21"/>
      <c r="AU41" s="21"/>
      <c r="AV41" s="23">
        <v>5</v>
      </c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36"/>
    </row>
    <row r="42" spans="1:62" s="10" customFormat="1" ht="27.6" x14ac:dyDescent="0.3">
      <c r="A42" s="34" t="s">
        <v>273</v>
      </c>
      <c r="B42" s="23"/>
      <c r="C42" s="23">
        <v>597</v>
      </c>
      <c r="D42" s="23"/>
      <c r="E42" s="35" t="s">
        <v>274</v>
      </c>
      <c r="F42" s="15"/>
      <c r="G42" s="13" t="s">
        <v>66</v>
      </c>
      <c r="H42" s="13" t="s">
        <v>67</v>
      </c>
      <c r="I42" s="27"/>
      <c r="J42" s="27"/>
      <c r="K42" s="27"/>
      <c r="L42" s="12"/>
      <c r="M42" s="17"/>
      <c r="N42" s="17"/>
      <c r="O42" s="18"/>
      <c r="P42" s="18">
        <v>0.03</v>
      </c>
      <c r="Q42" s="36">
        <v>6</v>
      </c>
      <c r="R42" s="13" t="s">
        <v>68</v>
      </c>
      <c r="S42" s="13"/>
      <c r="T42" s="37" t="s">
        <v>275</v>
      </c>
      <c r="U42" s="23" t="s">
        <v>70</v>
      </c>
      <c r="V42" s="20" t="s">
        <v>83</v>
      </c>
      <c r="W42" s="29">
        <v>0</v>
      </c>
      <c r="X42" s="21">
        <v>6</v>
      </c>
      <c r="Y42" s="21"/>
      <c r="Z42" s="21">
        <f>Y42+X42</f>
        <v>6</v>
      </c>
      <c r="AA42" s="78"/>
      <c r="AB42" s="13" t="s">
        <v>73</v>
      </c>
      <c r="AC42" s="13" t="s">
        <v>73</v>
      </c>
      <c r="AD42" s="13" t="str">
        <f>IF(AF42&gt;0,[1]permitted!AI$3,IF(AG42&gt;0,[1]permitted!AJ$3,IF(AH42&gt;0,[1]permitted!AK$3,IF(AI42&gt;0,[1]permitted!AL$3, IF(H42="completed site","completed site","not presently developable")))))</f>
        <v>next 5 years</v>
      </c>
      <c r="AE42" s="13" t="str">
        <f>IF(AI42&gt;0,[1]permitted!AL$3,IF(AH42&gt;0,[1]permitted!AK$3,IF(AG42&gt;0,[1]permitted!AJ$3,IF(AF42&gt;0,[1]permitted!AI$3, IF(H42="completed site","completed site","not achievable")))))</f>
        <v>next 5 years</v>
      </c>
      <c r="AF42" s="19">
        <f t="shared" si="5"/>
        <v>6</v>
      </c>
      <c r="AG42" s="19">
        <f t="shared" si="3"/>
        <v>0</v>
      </c>
      <c r="AH42" s="19">
        <f t="shared" si="4"/>
        <v>0</v>
      </c>
      <c r="AI42" s="19">
        <f t="shared" si="1"/>
        <v>0</v>
      </c>
      <c r="AJ42" s="19">
        <f t="shared" si="8"/>
        <v>6</v>
      </c>
      <c r="AK42" s="14"/>
      <c r="AL42" s="14"/>
      <c r="AM42" s="14"/>
      <c r="AN42" s="23"/>
      <c r="AO42" s="23"/>
      <c r="AP42" s="23"/>
      <c r="AQ42" s="23"/>
      <c r="AR42" s="23"/>
      <c r="AS42" s="24"/>
      <c r="AT42" s="21"/>
      <c r="AU42" s="21"/>
      <c r="AV42" s="23">
        <v>6</v>
      </c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36"/>
    </row>
    <row r="43" spans="1:62" s="75" customFormat="1" ht="27.6" x14ac:dyDescent="0.3">
      <c r="A43" s="34" t="s">
        <v>276</v>
      </c>
      <c r="B43" s="23"/>
      <c r="C43" s="23">
        <v>594</v>
      </c>
      <c r="D43" s="23"/>
      <c r="E43" s="35" t="s">
        <v>277</v>
      </c>
      <c r="F43" s="15"/>
      <c r="G43" s="13" t="s">
        <v>66</v>
      </c>
      <c r="H43" s="13" t="s">
        <v>67</v>
      </c>
      <c r="I43" s="27"/>
      <c r="J43" s="27"/>
      <c r="K43" s="27"/>
      <c r="L43" s="12"/>
      <c r="M43" s="17"/>
      <c r="N43" s="17"/>
      <c r="O43" s="18"/>
      <c r="P43" s="18">
        <v>0.39</v>
      </c>
      <c r="Q43" s="36">
        <v>10</v>
      </c>
      <c r="R43" s="13" t="s">
        <v>90</v>
      </c>
      <c r="S43" s="13"/>
      <c r="T43" s="37" t="s">
        <v>278</v>
      </c>
      <c r="U43" s="23" t="s">
        <v>70</v>
      </c>
      <c r="V43" s="20" t="s">
        <v>71</v>
      </c>
      <c r="W43" s="29">
        <v>0</v>
      </c>
      <c r="X43" s="21">
        <v>0</v>
      </c>
      <c r="Y43" s="21">
        <v>10</v>
      </c>
      <c r="Z43" s="21">
        <f>Y43+X43</f>
        <v>10</v>
      </c>
      <c r="AA43" s="78"/>
      <c r="AB43" s="13" t="s">
        <v>73</v>
      </c>
      <c r="AC43" s="13" t="s">
        <v>73</v>
      </c>
      <c r="AD43" s="13" t="str">
        <f>IF(AF43&gt;0,[1]permitted!AI$3,IF(AG43&gt;0,[1]permitted!AJ$3,IF(AH43&gt;0,[1]permitted!AK$3,IF(AI43&gt;0,[1]permitted!AL$3, IF(H43="completed site","completed site","not presently developable")))))</f>
        <v>next 5 years</v>
      </c>
      <c r="AE43" s="13" t="str">
        <f>IF(AI43&gt;0,[1]permitted!AL$3,IF(AH43&gt;0,[1]permitted!AK$3,IF(AG43&gt;0,[1]permitted!AJ$3,IF(AF43&gt;0,[1]permitted!AI$3, IF(H43="completed site","completed site","not achievable")))))</f>
        <v>next 5 years</v>
      </c>
      <c r="AF43" s="19">
        <f t="shared" si="5"/>
        <v>10</v>
      </c>
      <c r="AG43" s="19">
        <f t="shared" si="3"/>
        <v>0</v>
      </c>
      <c r="AH43" s="19">
        <f t="shared" si="4"/>
        <v>0</v>
      </c>
      <c r="AI43" s="19">
        <f t="shared" si="1"/>
        <v>0</v>
      </c>
      <c r="AJ43" s="19">
        <f t="shared" si="8"/>
        <v>10</v>
      </c>
      <c r="AK43" s="14"/>
      <c r="AL43" s="14"/>
      <c r="AM43" s="14"/>
      <c r="AN43" s="23"/>
      <c r="AO43" s="23"/>
      <c r="AP43" s="23"/>
      <c r="AQ43" s="23"/>
      <c r="AR43" s="23"/>
      <c r="AS43" s="24"/>
      <c r="AT43" s="21"/>
      <c r="AU43" s="21"/>
      <c r="AV43" s="23"/>
      <c r="AW43" s="23">
        <v>5</v>
      </c>
      <c r="AX43" s="23">
        <v>5</v>
      </c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36"/>
    </row>
    <row r="44" spans="1:62" s="10" customFormat="1" ht="27.6" x14ac:dyDescent="0.3">
      <c r="A44" s="58" t="s">
        <v>279</v>
      </c>
      <c r="B44" s="23"/>
      <c r="C44" s="59">
        <v>602</v>
      </c>
      <c r="D44" s="23"/>
      <c r="E44" s="60" t="s">
        <v>280</v>
      </c>
      <c r="F44" s="15" t="s">
        <v>124</v>
      </c>
      <c r="G44" s="13" t="s">
        <v>66</v>
      </c>
      <c r="H44" s="13" t="s">
        <v>67</v>
      </c>
      <c r="I44" s="27"/>
      <c r="J44" s="27"/>
      <c r="K44" s="12"/>
      <c r="M44" s="29">
        <v>433653.24624299997</v>
      </c>
      <c r="N44" s="29">
        <v>570071.27318699996</v>
      </c>
      <c r="O44" s="18">
        <v>0.2</v>
      </c>
      <c r="P44" s="18">
        <v>0.2</v>
      </c>
      <c r="Q44" s="61">
        <v>9</v>
      </c>
      <c r="R44" s="13" t="s">
        <v>68</v>
      </c>
      <c r="S44" s="49">
        <v>2022</v>
      </c>
      <c r="T44" s="23" t="s">
        <v>281</v>
      </c>
      <c r="U44" s="20" t="s">
        <v>70</v>
      </c>
      <c r="V44" s="21" t="s">
        <v>71</v>
      </c>
      <c r="W44" s="29">
        <v>0</v>
      </c>
      <c r="X44" s="21">
        <v>0</v>
      </c>
      <c r="Y44" s="21">
        <v>9</v>
      </c>
      <c r="Z44" s="21">
        <f t="shared" ref="Z44:Z51" si="11">Y44+X44</f>
        <v>9</v>
      </c>
      <c r="AA44" s="80" t="s">
        <v>282</v>
      </c>
      <c r="AB44" s="13" t="s">
        <v>73</v>
      </c>
      <c r="AC44" s="13" t="s">
        <v>73</v>
      </c>
      <c r="AD44" s="13" t="str">
        <f>IF(AF44&gt;0,[1]permitted!AI$3,IF(AG44&gt;0,[1]permitted!AJ$3,IF(AH44&gt;0,[1]permitted!AK$3,IF(AI44&gt;0,[1]permitted!AL$3, IF(H44="completed site","completed site","not presently developable")))))</f>
        <v>next 5 years</v>
      </c>
      <c r="AE44" s="13" t="str">
        <f>IF(AI44&gt;0,[1]permitted!AL$3,IF(AH44&gt;0,[1]permitted!AK$3,IF(AG44&gt;0,[1]permitted!AJ$3,IF(AF44&gt;0,[1]permitted!AI$3, IF(H44="completed site","completed site","not achievable")))))</f>
        <v>next 5 years</v>
      </c>
      <c r="AF44" s="19">
        <f t="shared" si="5"/>
        <v>9</v>
      </c>
      <c r="AG44" s="19">
        <f t="shared" si="3"/>
        <v>0</v>
      </c>
      <c r="AH44" s="19">
        <f t="shared" si="4"/>
        <v>0</v>
      </c>
      <c r="AI44" s="19">
        <f t="shared" si="1"/>
        <v>0</v>
      </c>
      <c r="AJ44" s="19">
        <f t="shared" ref="AJ44:AJ45" si="12">SUM(AF44:AI44)</f>
        <v>9</v>
      </c>
      <c r="AK44" s="14"/>
      <c r="AL44" s="14"/>
      <c r="AM44" s="14"/>
      <c r="AN44" s="23"/>
      <c r="AO44" s="23"/>
      <c r="AP44" s="23"/>
      <c r="AQ44" s="23"/>
      <c r="AR44" s="23"/>
      <c r="AS44" s="24"/>
      <c r="AT44" s="21"/>
      <c r="AU44" s="21"/>
      <c r="AV44" s="23"/>
      <c r="AW44" s="23">
        <v>9</v>
      </c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36"/>
    </row>
    <row r="45" spans="1:62" s="10" customFormat="1" ht="27.6" x14ac:dyDescent="0.3">
      <c r="A45" s="58" t="s">
        <v>283</v>
      </c>
      <c r="B45" s="23"/>
      <c r="C45" s="59">
        <v>603</v>
      </c>
      <c r="D45" s="23"/>
      <c r="E45" s="60" t="s">
        <v>284</v>
      </c>
      <c r="F45" s="15"/>
      <c r="G45" s="13" t="s">
        <v>66</v>
      </c>
      <c r="H45" s="13" t="s">
        <v>67</v>
      </c>
      <c r="I45" s="27"/>
      <c r="J45" s="27"/>
      <c r="K45" s="12" t="s">
        <v>285</v>
      </c>
      <c r="M45" s="29">
        <v>427619.95726400003</v>
      </c>
      <c r="N45" s="29">
        <v>570411.923695</v>
      </c>
      <c r="O45" s="18">
        <v>0.13</v>
      </c>
      <c r="P45" s="18">
        <v>0.13</v>
      </c>
      <c r="Q45" s="61">
        <v>6</v>
      </c>
      <c r="R45" s="13" t="s">
        <v>68</v>
      </c>
      <c r="S45" s="49">
        <v>2022</v>
      </c>
      <c r="T45" s="23" t="s">
        <v>286</v>
      </c>
      <c r="U45" s="20" t="s">
        <v>70</v>
      </c>
      <c r="V45" s="21" t="s">
        <v>71</v>
      </c>
      <c r="W45" s="29">
        <v>0</v>
      </c>
      <c r="X45" s="21">
        <v>0</v>
      </c>
      <c r="Y45" s="21">
        <v>6</v>
      </c>
      <c r="Z45" s="21">
        <f t="shared" si="11"/>
        <v>6</v>
      </c>
      <c r="AA45" s="80" t="s">
        <v>287</v>
      </c>
      <c r="AB45" s="13" t="s">
        <v>73</v>
      </c>
      <c r="AC45" s="13" t="s">
        <v>73</v>
      </c>
      <c r="AD45" s="13" t="str">
        <f>IF(AF45&gt;0,[1]permitted!AI$3,IF(AG45&gt;0,[1]permitted!AJ$3,IF(AH45&gt;0,[1]permitted!AK$3,IF(AI45&gt;0,[1]permitted!AL$3, IF(H45="completed site","completed site","not presently developable")))))</f>
        <v>next 5 years</v>
      </c>
      <c r="AE45" s="13" t="str">
        <f>IF(AI45&gt;0,[1]permitted!AL$3,IF(AH45&gt;0,[1]permitted!AK$3,IF(AG45&gt;0,[1]permitted!AJ$3,IF(AF45&gt;0,[1]permitted!AI$3, IF(H45="completed site","completed site","not achievable")))))</f>
        <v>next 5 years</v>
      </c>
      <c r="AF45" s="19">
        <f t="shared" si="5"/>
        <v>6</v>
      </c>
      <c r="AG45" s="19">
        <f t="shared" si="3"/>
        <v>0</v>
      </c>
      <c r="AH45" s="19">
        <f t="shared" si="4"/>
        <v>0</v>
      </c>
      <c r="AI45" s="19">
        <f t="shared" si="1"/>
        <v>0</v>
      </c>
      <c r="AJ45" s="19">
        <f t="shared" si="12"/>
        <v>6</v>
      </c>
      <c r="AK45" s="14"/>
      <c r="AL45" s="14"/>
      <c r="AM45" s="14"/>
      <c r="AN45" s="23"/>
      <c r="AO45" s="23"/>
      <c r="AP45" s="23"/>
      <c r="AQ45" s="23"/>
      <c r="AR45" s="23"/>
      <c r="AS45" s="24"/>
      <c r="AT45" s="21"/>
      <c r="AU45" s="21"/>
      <c r="AV45" s="23"/>
      <c r="AW45" s="23">
        <v>6</v>
      </c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36"/>
    </row>
    <row r="46" spans="1:62" s="67" customFormat="1" ht="27.6" x14ac:dyDescent="0.3">
      <c r="A46" s="29" t="s">
        <v>288</v>
      </c>
      <c r="B46" s="23">
        <v>119</v>
      </c>
      <c r="C46" s="23">
        <v>266</v>
      </c>
      <c r="D46" s="23"/>
      <c r="E46" s="14" t="s">
        <v>289</v>
      </c>
      <c r="F46" s="15" t="s">
        <v>161</v>
      </c>
      <c r="G46" s="13" t="s">
        <v>77</v>
      </c>
      <c r="H46" s="13" t="s">
        <v>125</v>
      </c>
      <c r="I46" s="13" t="s">
        <v>290</v>
      </c>
      <c r="J46" s="23"/>
      <c r="K46" s="12"/>
      <c r="M46" s="17">
        <v>427062.987416883</v>
      </c>
      <c r="N46" s="17">
        <v>573569.443814995</v>
      </c>
      <c r="O46" s="18">
        <v>0.15</v>
      </c>
      <c r="P46" s="18">
        <v>0.15</v>
      </c>
      <c r="Q46" s="19">
        <v>12</v>
      </c>
      <c r="R46" s="13" t="s">
        <v>68</v>
      </c>
      <c r="S46" s="13">
        <v>2009</v>
      </c>
      <c r="T46" s="13" t="s">
        <v>291</v>
      </c>
      <c r="U46" s="13" t="s">
        <v>70</v>
      </c>
      <c r="V46" s="21" t="s">
        <v>71</v>
      </c>
      <c r="W46" s="29">
        <v>0</v>
      </c>
      <c r="X46" s="21">
        <v>0</v>
      </c>
      <c r="Y46" s="21">
        <v>12</v>
      </c>
      <c r="Z46" s="21">
        <f t="shared" si="11"/>
        <v>12</v>
      </c>
      <c r="AA46" s="80" t="s">
        <v>292</v>
      </c>
      <c r="AB46" s="13" t="s">
        <v>73</v>
      </c>
      <c r="AC46" s="13" t="s">
        <v>73</v>
      </c>
      <c r="AD46" s="13" t="str">
        <f>IF(AF46&gt;0,[1]permitted!AI$3,IF(AG46&gt;0,[1]permitted!AJ$3,IF(AH46&gt;0,[1]permitted!AK$3,IF(AI46&gt;0,[1]permitted!AL$3, IF(H46="completed site","completed site","not presently developable")))))</f>
        <v>next 5 years</v>
      </c>
      <c r="AE46" s="13" t="str">
        <f>IF(AI46&gt;0,[1]permitted!AL$3,IF(AH46&gt;0,[1]permitted!AK$3,IF(AG46&gt;0,[1]permitted!AJ$3,IF(AF46&gt;0,[1]permitted!AI$3, IF(H46="completed site","completed site","not achievable")))))</f>
        <v>next 5 years</v>
      </c>
      <c r="AF46" s="19">
        <f t="shared" si="5"/>
        <v>12</v>
      </c>
      <c r="AG46" s="19">
        <f t="shared" si="3"/>
        <v>0</v>
      </c>
      <c r="AH46" s="19">
        <f t="shared" si="4"/>
        <v>0</v>
      </c>
      <c r="AI46" s="19">
        <f t="shared" si="1"/>
        <v>0</v>
      </c>
      <c r="AJ46" s="19">
        <f t="shared" ref="AJ46:AJ51" si="13">SUM(AF46:AI46)</f>
        <v>12</v>
      </c>
      <c r="AK46" s="13"/>
      <c r="AL46" s="13"/>
      <c r="AM46" s="13"/>
      <c r="AN46" s="23"/>
      <c r="AO46" s="23"/>
      <c r="AP46" s="23"/>
      <c r="AQ46" s="23"/>
      <c r="AR46" s="23"/>
      <c r="AS46" s="24"/>
      <c r="AT46" s="21"/>
      <c r="AU46" s="21"/>
      <c r="AV46" s="23"/>
      <c r="AW46" s="23"/>
      <c r="AX46" s="23">
        <v>12</v>
      </c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36"/>
    </row>
    <row r="47" spans="1:62" s="10" customFormat="1" ht="27.6" x14ac:dyDescent="0.3">
      <c r="A47" s="76" t="s">
        <v>293</v>
      </c>
      <c r="B47" s="23">
        <v>143</v>
      </c>
      <c r="C47" s="58">
        <v>433</v>
      </c>
      <c r="D47" s="23"/>
      <c r="E47" s="48" t="s">
        <v>294</v>
      </c>
      <c r="F47" s="15" t="s">
        <v>161</v>
      </c>
      <c r="G47" s="13"/>
      <c r="H47" s="13" t="s">
        <v>125</v>
      </c>
      <c r="I47" s="27"/>
      <c r="J47" s="27"/>
      <c r="K47" s="12"/>
      <c r="M47" s="17">
        <v>425741.61738913</v>
      </c>
      <c r="N47" s="17">
        <v>573727.87271295104</v>
      </c>
      <c r="O47" s="18">
        <v>0.1</v>
      </c>
      <c r="P47" s="18">
        <v>0.1</v>
      </c>
      <c r="Q47" s="36">
        <v>6</v>
      </c>
      <c r="R47" s="13" t="s">
        <v>68</v>
      </c>
      <c r="S47" s="13">
        <v>2014</v>
      </c>
      <c r="T47" s="23" t="s">
        <v>295</v>
      </c>
      <c r="U47" s="20" t="s">
        <v>70</v>
      </c>
      <c r="V47" s="21" t="s">
        <v>71</v>
      </c>
      <c r="W47" s="29">
        <v>0</v>
      </c>
      <c r="X47" s="21">
        <v>0</v>
      </c>
      <c r="Y47" s="21">
        <v>6</v>
      </c>
      <c r="Z47" s="21">
        <f t="shared" si="11"/>
        <v>6</v>
      </c>
      <c r="AA47" s="80" t="s">
        <v>292</v>
      </c>
      <c r="AB47" s="13" t="s">
        <v>73</v>
      </c>
      <c r="AC47" s="13" t="s">
        <v>73</v>
      </c>
      <c r="AD47" s="13" t="str">
        <f>IF(AF47&gt;0,[1]permitted!AI$3,IF(AG47&gt;0,[1]permitted!AJ$3,IF(AH47&gt;0,[1]permitted!AK$3,IF(AI47&gt;0,[1]permitted!AL$3, IF(H47="completed site","completed site","not presently developable")))))</f>
        <v>6 to 10 years</v>
      </c>
      <c r="AE47" s="13" t="str">
        <f>IF(AI47&gt;0,[1]permitted!AL$3,IF(AH47&gt;0,[1]permitted!AK$3,IF(AG47&gt;0,[1]permitted!AJ$3,IF(AF47&gt;0,[1]permitted!AI$3, IF(H47="completed site","completed site","not achievable")))))</f>
        <v>6 to 10 years</v>
      </c>
      <c r="AF47" s="19">
        <f t="shared" si="5"/>
        <v>0</v>
      </c>
      <c r="AG47" s="19">
        <f t="shared" si="3"/>
        <v>6</v>
      </c>
      <c r="AH47" s="19">
        <f t="shared" si="4"/>
        <v>0</v>
      </c>
      <c r="AI47" s="19">
        <f t="shared" si="1"/>
        <v>0</v>
      </c>
      <c r="AJ47" s="19">
        <f t="shared" si="13"/>
        <v>6</v>
      </c>
      <c r="AK47" s="14"/>
      <c r="AL47" s="14"/>
      <c r="AM47" s="14"/>
      <c r="AN47" s="23"/>
      <c r="AO47" s="23"/>
      <c r="AP47" s="23"/>
      <c r="AQ47" s="23"/>
      <c r="AR47" s="23"/>
      <c r="AS47" s="24"/>
      <c r="AT47" s="21"/>
      <c r="AU47" s="21"/>
      <c r="AV47" s="23"/>
      <c r="AW47" s="23"/>
      <c r="AX47" s="23"/>
      <c r="AY47" s="23"/>
      <c r="AZ47" s="23"/>
      <c r="BA47" s="23"/>
      <c r="BB47" s="23">
        <v>6</v>
      </c>
      <c r="BC47" s="23"/>
      <c r="BD47" s="23"/>
      <c r="BE47" s="23"/>
      <c r="BF47" s="23"/>
      <c r="BG47" s="23"/>
      <c r="BH47" s="23"/>
      <c r="BI47" s="23"/>
      <c r="BJ47" s="36"/>
    </row>
    <row r="48" spans="1:62" s="10" customFormat="1" ht="27.6" x14ac:dyDescent="0.3">
      <c r="A48" s="58" t="s">
        <v>296</v>
      </c>
      <c r="B48" s="23"/>
      <c r="C48" s="23">
        <v>309</v>
      </c>
      <c r="D48" s="23"/>
      <c r="E48" s="14" t="s">
        <v>297</v>
      </c>
      <c r="F48" s="15" t="s">
        <v>174</v>
      </c>
      <c r="G48" s="13" t="s">
        <v>66</v>
      </c>
      <c r="H48" s="13" t="s">
        <v>67</v>
      </c>
      <c r="I48" s="27" t="s">
        <v>298</v>
      </c>
      <c r="J48" s="14" t="s">
        <v>299</v>
      </c>
      <c r="K48" s="12"/>
      <c r="M48" s="17">
        <v>427057.07545640098</v>
      </c>
      <c r="N48" s="17">
        <v>572179.52396698797</v>
      </c>
      <c r="O48" s="18">
        <v>0.14000000000000001</v>
      </c>
      <c r="P48" s="18">
        <v>0.14000000000000001</v>
      </c>
      <c r="Q48" s="19">
        <v>15</v>
      </c>
      <c r="R48" s="13" t="s">
        <v>68</v>
      </c>
      <c r="S48" s="13">
        <v>2010</v>
      </c>
      <c r="T48" s="13" t="s">
        <v>300</v>
      </c>
      <c r="U48" s="13" t="s">
        <v>70</v>
      </c>
      <c r="V48" s="21" t="s">
        <v>71</v>
      </c>
      <c r="W48" s="29">
        <v>0</v>
      </c>
      <c r="X48" s="21">
        <v>0</v>
      </c>
      <c r="Y48" s="21">
        <v>15</v>
      </c>
      <c r="Z48" s="21">
        <f t="shared" si="11"/>
        <v>15</v>
      </c>
      <c r="AA48" s="80" t="s">
        <v>301</v>
      </c>
      <c r="AB48" s="13" t="s">
        <v>73</v>
      </c>
      <c r="AC48" s="13" t="s">
        <v>73</v>
      </c>
      <c r="AD48" s="13" t="str">
        <f>IF(AF48&gt;0,[1]permitted!AI$3,IF(AG48&gt;0,[1]permitted!AJ$3,IF(AH48&gt;0,[1]permitted!AK$3,IF(AI48&gt;0,[1]permitted!AL$3, IF(H48="completed site","completed site","not presently developable")))))</f>
        <v>next 5 years</v>
      </c>
      <c r="AE48" s="13" t="str">
        <f>IF(AI48&gt;0,[1]permitted!AL$3,IF(AH48&gt;0,[1]permitted!AK$3,IF(AG48&gt;0,[1]permitted!AJ$3,IF(AF48&gt;0,[1]permitted!AI$3, IF(H48="completed site","completed site","not achievable")))))</f>
        <v>next 5 years</v>
      </c>
      <c r="AF48" s="19">
        <f t="shared" si="5"/>
        <v>15</v>
      </c>
      <c r="AG48" s="19">
        <f t="shared" si="3"/>
        <v>0</v>
      </c>
      <c r="AH48" s="19">
        <f t="shared" si="4"/>
        <v>0</v>
      </c>
      <c r="AI48" s="19">
        <f t="shared" si="1"/>
        <v>0</v>
      </c>
      <c r="AJ48" s="19">
        <f t="shared" si="13"/>
        <v>15</v>
      </c>
      <c r="AK48" s="14"/>
      <c r="AL48" s="14"/>
      <c r="AM48" s="14"/>
      <c r="AN48" s="23"/>
      <c r="AO48" s="23"/>
      <c r="AP48" s="23"/>
      <c r="AQ48" s="23"/>
      <c r="AR48" s="23"/>
      <c r="AS48" s="24"/>
      <c r="AT48" s="21"/>
      <c r="AU48" s="21"/>
      <c r="AV48" s="23"/>
      <c r="AW48" s="23"/>
      <c r="AX48" s="23">
        <v>15</v>
      </c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36"/>
    </row>
    <row r="49" spans="1:62" s="10" customFormat="1" ht="27.6" x14ac:dyDescent="0.3">
      <c r="A49" s="58" t="s">
        <v>302</v>
      </c>
      <c r="B49" s="12">
        <v>64</v>
      </c>
      <c r="C49" s="13">
        <v>315</v>
      </c>
      <c r="D49" s="13" t="s">
        <v>62</v>
      </c>
      <c r="E49" s="14" t="s">
        <v>303</v>
      </c>
      <c r="F49" s="15" t="s">
        <v>137</v>
      </c>
      <c r="G49" s="13" t="s">
        <v>66</v>
      </c>
      <c r="H49" s="13" t="s">
        <v>67</v>
      </c>
      <c r="I49" s="14"/>
      <c r="J49" s="14"/>
      <c r="K49" s="16"/>
      <c r="M49" s="17">
        <v>435212.75828586501</v>
      </c>
      <c r="N49" s="17">
        <v>568446.77372846496</v>
      </c>
      <c r="O49" s="18">
        <v>0.79</v>
      </c>
      <c r="P49" s="18">
        <v>0.71</v>
      </c>
      <c r="Q49" s="19">
        <v>27</v>
      </c>
      <c r="R49" s="13" t="s">
        <v>68</v>
      </c>
      <c r="S49" s="13">
        <v>2010</v>
      </c>
      <c r="T49" s="13" t="s">
        <v>304</v>
      </c>
      <c r="U49" s="13" t="s">
        <v>70</v>
      </c>
      <c r="V49" s="21" t="s">
        <v>71</v>
      </c>
      <c r="W49" s="29">
        <v>0</v>
      </c>
      <c r="X49" s="21">
        <v>0</v>
      </c>
      <c r="Y49" s="21">
        <v>27</v>
      </c>
      <c r="Z49" s="21">
        <f t="shared" si="11"/>
        <v>27</v>
      </c>
      <c r="AA49" s="80" t="s">
        <v>305</v>
      </c>
      <c r="AB49" s="13" t="s">
        <v>73</v>
      </c>
      <c r="AC49" s="13" t="s">
        <v>73</v>
      </c>
      <c r="AD49" s="13" t="str">
        <f>IF(AF49&gt;0,[1]permitted!AI$3,IF(AG49&gt;0,[1]permitted!AJ$3,IF(AH49&gt;0,[1]permitted!AK$3,IF(AI49&gt;0,[1]permitted!AL$3, IF(H49="completed site","completed site","not presently developable")))))</f>
        <v>next 5 years</v>
      </c>
      <c r="AE49" s="13" t="str">
        <f>IF(AI49&gt;0,[1]permitted!AL$3,IF(AH49&gt;0,[1]permitted!AK$3,IF(AG49&gt;0,[1]permitted!AJ$3,IF(AF49&gt;0,[1]permitted!AI$3, IF(H49="completed site","completed site","not achievable")))))</f>
        <v>next 5 years</v>
      </c>
      <c r="AF49" s="19">
        <f t="shared" si="5"/>
        <v>27</v>
      </c>
      <c r="AG49" s="19">
        <f t="shared" si="3"/>
        <v>0</v>
      </c>
      <c r="AH49" s="19">
        <f t="shared" si="4"/>
        <v>0</v>
      </c>
      <c r="AI49" s="19">
        <f t="shared" si="1"/>
        <v>0</v>
      </c>
      <c r="AJ49" s="19">
        <f t="shared" si="13"/>
        <v>27</v>
      </c>
      <c r="AK49" s="14"/>
      <c r="AL49" s="14"/>
      <c r="AM49" s="14"/>
      <c r="AN49" s="23"/>
      <c r="AO49" s="23"/>
      <c r="AP49" s="23"/>
      <c r="AQ49" s="23"/>
      <c r="AR49" s="23"/>
      <c r="AS49" s="24"/>
      <c r="AT49" s="21"/>
      <c r="AU49" s="21"/>
      <c r="AV49" s="23"/>
      <c r="AW49" s="23"/>
      <c r="AX49" s="23">
        <v>27</v>
      </c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36"/>
    </row>
    <row r="50" spans="1:62" s="10" customFormat="1" ht="27.6" x14ac:dyDescent="0.3">
      <c r="A50" s="58" t="s">
        <v>306</v>
      </c>
      <c r="B50" s="16">
        <v>133</v>
      </c>
      <c r="C50" s="23">
        <v>404</v>
      </c>
      <c r="D50" s="23"/>
      <c r="E50" s="46" t="s">
        <v>307</v>
      </c>
      <c r="F50" s="15" t="s">
        <v>161</v>
      </c>
      <c r="G50" s="13" t="s">
        <v>66</v>
      </c>
      <c r="H50" s="13" t="s">
        <v>67</v>
      </c>
      <c r="I50" s="27"/>
      <c r="J50" s="27"/>
      <c r="K50" s="12"/>
      <c r="M50" s="17">
        <v>423755.37161240901</v>
      </c>
      <c r="N50" s="17">
        <v>574241.85643230402</v>
      </c>
      <c r="O50" s="62">
        <v>0.28000000000000003</v>
      </c>
      <c r="P50" s="18">
        <v>0.28000000000000003</v>
      </c>
      <c r="Q50" s="36">
        <v>9</v>
      </c>
      <c r="R50" s="13" t="s">
        <v>68</v>
      </c>
      <c r="S50" s="13">
        <v>2014</v>
      </c>
      <c r="T50" s="23" t="s">
        <v>308</v>
      </c>
      <c r="U50" s="20" t="s">
        <v>70</v>
      </c>
      <c r="V50" s="21" t="s">
        <v>71</v>
      </c>
      <c r="W50" s="29">
        <v>0</v>
      </c>
      <c r="X50" s="21">
        <v>0</v>
      </c>
      <c r="Y50" s="21">
        <v>9</v>
      </c>
      <c r="Z50" s="21">
        <f t="shared" si="11"/>
        <v>9</v>
      </c>
      <c r="AA50" s="80"/>
      <c r="AB50" s="13" t="s">
        <v>73</v>
      </c>
      <c r="AC50" s="13" t="s">
        <v>73</v>
      </c>
      <c r="AD50" s="13" t="str">
        <f>IF(AF50&gt;0,[1]permitted!AI$3,IF(AG50&gt;0,[1]permitted!AJ$3,IF(AH50&gt;0,[1]permitted!AK$3,IF(AI50&gt;0,[1]permitted!AL$3, IF(H50="completed site","completed site","not presently developable")))))</f>
        <v>next 5 years</v>
      </c>
      <c r="AE50" s="13" t="str">
        <f>IF(AI50&gt;0,[1]permitted!AL$3,IF(AH50&gt;0,[1]permitted!AK$3,IF(AG50&gt;0,[1]permitted!AJ$3,IF(AF50&gt;0,[1]permitted!AI$3, IF(H50="completed site","completed site","not achievable")))))</f>
        <v>next 5 years</v>
      </c>
      <c r="AF50" s="19">
        <f t="shared" si="5"/>
        <v>9</v>
      </c>
      <c r="AG50" s="19">
        <f t="shared" si="3"/>
        <v>0</v>
      </c>
      <c r="AH50" s="19">
        <f t="shared" si="4"/>
        <v>0</v>
      </c>
      <c r="AI50" s="19">
        <f t="shared" si="1"/>
        <v>0</v>
      </c>
      <c r="AJ50" s="19">
        <f t="shared" si="13"/>
        <v>9</v>
      </c>
      <c r="AK50" s="14"/>
      <c r="AL50" s="14"/>
      <c r="AM50" s="14"/>
      <c r="AN50" s="23"/>
      <c r="AO50" s="23"/>
      <c r="AP50" s="23"/>
      <c r="AQ50" s="23"/>
      <c r="AR50" s="23"/>
      <c r="AS50" s="24"/>
      <c r="AT50" s="21"/>
      <c r="AU50" s="21"/>
      <c r="AV50" s="23"/>
      <c r="AW50" s="23"/>
      <c r="AX50" s="23">
        <v>9</v>
      </c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36"/>
    </row>
    <row r="51" spans="1:62" s="10" customFormat="1" ht="27.6" x14ac:dyDescent="0.3">
      <c r="A51" s="58" t="s">
        <v>309</v>
      </c>
      <c r="B51" s="23"/>
      <c r="C51" s="63" t="s">
        <v>310</v>
      </c>
      <c r="D51" s="64"/>
      <c r="E51" s="64" t="s">
        <v>311</v>
      </c>
      <c r="F51" s="65"/>
      <c r="G51" s="13" t="s">
        <v>66</v>
      </c>
      <c r="H51" s="13" t="s">
        <v>67</v>
      </c>
      <c r="I51" s="65" t="s">
        <v>89</v>
      </c>
      <c r="J51" s="14" t="s">
        <v>312</v>
      </c>
      <c r="K51" s="28"/>
      <c r="L51" s="16"/>
      <c r="M51" s="17"/>
      <c r="N51" s="17"/>
      <c r="O51" s="18"/>
      <c r="P51" s="18">
        <v>2.83</v>
      </c>
      <c r="Q51" s="19">
        <v>310</v>
      </c>
      <c r="R51" s="13" t="s">
        <v>90</v>
      </c>
      <c r="S51" s="66">
        <v>2021</v>
      </c>
      <c r="T51" s="67" t="s">
        <v>313</v>
      </c>
      <c r="U51" s="67" t="s">
        <v>70</v>
      </c>
      <c r="V51" s="67" t="s">
        <v>71</v>
      </c>
      <c r="W51" s="29">
        <v>0</v>
      </c>
      <c r="X51" s="21">
        <v>0</v>
      </c>
      <c r="Y51" s="21">
        <v>310</v>
      </c>
      <c r="Z51" s="21">
        <f t="shared" si="11"/>
        <v>310</v>
      </c>
      <c r="AA51" s="78" t="s">
        <v>314</v>
      </c>
      <c r="AB51" s="13" t="s">
        <v>73</v>
      </c>
      <c r="AC51" s="13" t="s">
        <v>73</v>
      </c>
      <c r="AD51" s="13" t="str">
        <f>IF(AF51&gt;0,[1]permitted!AI$3,IF(AG51&gt;0,[1]permitted!AJ$3,IF(AH51&gt;0,[1]permitted!AK$3,IF(AI51&gt;0,[1]permitted!AL$3, IF(#REF!="completed site","completed site","not presently developable")))))</f>
        <v>next 5 years</v>
      </c>
      <c r="AE51" s="13" t="str">
        <f>IF(AI51&gt;0,[1]permitted!AL$3,IF(AH51&gt;0,[1]permitted!AK$3,IF(AG51&gt;0,[1]permitted!AJ$3,IF(AF51&gt;0,[1]permitted!AI$3, IF(#REF!="completed site","completed site","not achievable")))))</f>
        <v>6 to 10 years</v>
      </c>
      <c r="AF51" s="19">
        <f t="shared" si="5"/>
        <v>176</v>
      </c>
      <c r="AG51" s="19">
        <f t="shared" si="3"/>
        <v>134</v>
      </c>
      <c r="AH51" s="19">
        <f t="shared" si="4"/>
        <v>0</v>
      </c>
      <c r="AI51" s="19">
        <f t="shared" si="1"/>
        <v>0</v>
      </c>
      <c r="AJ51" s="19">
        <f t="shared" si="13"/>
        <v>310</v>
      </c>
      <c r="AK51" s="14"/>
      <c r="AL51" s="14"/>
      <c r="AM51" s="14"/>
      <c r="AN51" s="23"/>
      <c r="AO51" s="23"/>
      <c r="AP51" s="23"/>
      <c r="AQ51" s="23"/>
      <c r="AR51" s="23"/>
      <c r="AS51" s="24"/>
      <c r="AT51" s="21"/>
      <c r="AU51" s="21"/>
      <c r="AV51" s="23"/>
      <c r="AW51" s="23">
        <v>44</v>
      </c>
      <c r="AX51" s="23">
        <v>44</v>
      </c>
      <c r="AY51" s="23">
        <v>44</v>
      </c>
      <c r="AZ51" s="23">
        <v>44</v>
      </c>
      <c r="BA51" s="23">
        <v>44</v>
      </c>
      <c r="BB51" s="23">
        <v>44</v>
      </c>
      <c r="BC51" s="23">
        <v>46</v>
      </c>
      <c r="BD51" s="23"/>
      <c r="BE51" s="23"/>
      <c r="BF51" s="23"/>
      <c r="BG51" s="23"/>
      <c r="BH51" s="23"/>
      <c r="BI51" s="23"/>
      <c r="BJ51" s="36"/>
    </row>
    <row r="52" spans="1:62" x14ac:dyDescent="0.3"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</row>
    <row r="53" spans="1:62" x14ac:dyDescent="0.3"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</row>
    <row r="54" spans="1:62" x14ac:dyDescent="0.3"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</row>
    <row r="55" spans="1:62" x14ac:dyDescent="0.3"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</row>
    <row r="56" spans="1:62" x14ac:dyDescent="0.3"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</row>
    <row r="57" spans="1:62" x14ac:dyDescent="0.3"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</row>
    <row r="58" spans="1:62" x14ac:dyDescent="0.3"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</row>
    <row r="59" spans="1:62" x14ac:dyDescent="0.3"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</row>
    <row r="60" spans="1:62" x14ac:dyDescent="0.3"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</row>
    <row r="61" spans="1:62" x14ac:dyDescent="0.3"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</row>
    <row r="62" spans="1:62" x14ac:dyDescent="0.3"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</row>
    <row r="63" spans="1:62" x14ac:dyDescent="0.3"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</row>
    <row r="64" spans="1:62" x14ac:dyDescent="0.3"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</row>
  </sheetData>
  <autoFilter ref="A1:BJ55" xr:uid="{8BD0FD70-333D-4296-B735-3523ED64E2A6}"/>
  <conditionalFormatting sqref="V35:V43 V19:V33 V2:V16 U44:U50">
    <cfRule type="containsText" dxfId="128" priority="92" operator="containsText" text="not started">
      <formula>NOT(ISERROR(SEARCH("not started",U2)))</formula>
    </cfRule>
    <cfRule type="containsText" dxfId="127" priority="93" operator="containsText" text="u/c">
      <formula>NOT(ISERROR(SEARCH("u/c",U2)))</formula>
    </cfRule>
  </conditionalFormatting>
  <conditionalFormatting sqref="AB2:AC33 AB35:AC51">
    <cfRule type="containsText" dxfId="126" priority="90" operator="containsText" text="no">
      <formula>NOT(ISERROR(SEARCH("no",AB2)))</formula>
    </cfRule>
    <cfRule type="containsText" dxfId="125" priority="91" operator="containsText" text="yes">
      <formula>NOT(ISERROR(SEARCH("yes",AB2)))</formula>
    </cfRule>
  </conditionalFormatting>
  <conditionalFormatting sqref="V17">
    <cfRule type="containsText" dxfId="120" priority="84" operator="containsText" text="not started">
      <formula>NOT(ISERROR(SEARCH("not started",V17)))</formula>
    </cfRule>
    <cfRule type="containsText" dxfId="119" priority="85" operator="containsText" text="u/c">
      <formula>NOT(ISERROR(SEARCH("u/c",V17)))</formula>
    </cfRule>
  </conditionalFormatting>
  <conditionalFormatting sqref="V18">
    <cfRule type="containsText" dxfId="118" priority="82" operator="containsText" text="not started">
      <formula>NOT(ISERROR(SEARCH("not started",V18)))</formula>
    </cfRule>
    <cfRule type="containsText" dxfId="117" priority="83" operator="containsText" text="u/c">
      <formula>NOT(ISERROR(SEARCH("u/c",V18)))</formula>
    </cfRule>
  </conditionalFormatting>
  <conditionalFormatting sqref="X29:Y29">
    <cfRule type="containsText" dxfId="112" priority="59" operator="containsText" text="yes">
      <formula>NOT(ISERROR(SEARCH("yes",X29)))</formula>
    </cfRule>
    <cfRule type="containsText" dxfId="111" priority="60" operator="containsText" text="No">
      <formula>NOT(ISERROR(SEARCH("No",X29)))</formula>
    </cfRule>
  </conditionalFormatting>
  <conditionalFormatting sqref="AA29">
    <cfRule type="containsText" dxfId="110" priority="56" operator="containsText" text="6 to 10">
      <formula>NOT(ISERROR(SEARCH("6 to 10",AA29)))</formula>
    </cfRule>
    <cfRule type="containsText" dxfId="109" priority="57" operator="containsText" text="next 5">
      <formula>NOT(ISERROR(SEARCH("next 5",AA29)))</formula>
    </cfRule>
    <cfRule type="containsText" dxfId="108" priority="58" operator="containsText" text="not">
      <formula>NOT(ISERROR(SEARCH("not",AA29)))</formula>
    </cfRule>
  </conditionalFormatting>
  <conditionalFormatting sqref="AA29">
    <cfRule type="containsText" dxfId="107" priority="54" operator="containsText" text="16 years">
      <formula>NOT(ISERROR(SEARCH("16 years",AA29)))</formula>
    </cfRule>
    <cfRule type="containsText" dxfId="106" priority="55" operator="containsText" text="11 to 15">
      <formula>NOT(ISERROR(SEARCH("11 to 15",AA29)))</formula>
    </cfRule>
  </conditionalFormatting>
  <conditionalFormatting sqref="V34">
    <cfRule type="containsText" dxfId="97" priority="44" operator="containsText" text="not started">
      <formula>NOT(ISERROR(SEARCH("not started",V34)))</formula>
    </cfRule>
    <cfRule type="containsText" dxfId="96" priority="45" operator="containsText" text="u/c">
      <formula>NOT(ISERROR(SEARCH("u/c",V34)))</formula>
    </cfRule>
  </conditionalFormatting>
  <conditionalFormatting sqref="AB34:AC34">
    <cfRule type="containsText" dxfId="95" priority="42" operator="containsText" text="no">
      <formula>NOT(ISERROR(SEARCH("no",AB34)))</formula>
    </cfRule>
    <cfRule type="containsText" dxfId="94" priority="43" operator="containsText" text="yes">
      <formula>NOT(ISERROR(SEARCH("yes",AB34)))</formula>
    </cfRule>
  </conditionalFormatting>
  <conditionalFormatting sqref="U49">
    <cfRule type="containsText" dxfId="69" priority="16" operator="containsText" text="not started">
      <formula>NOT(ISERROR(SEARCH("not started",U49)))</formula>
    </cfRule>
    <cfRule type="containsText" dxfId="68" priority="17" operator="containsText" text="u/c">
      <formula>NOT(ISERROR(SEARCH("u/c",U49)))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E07F-32BC-4725-BEF0-86C4FF013377}">
  <dimension ref="A1:CA271"/>
  <sheetViews>
    <sheetView zoomScale="59" workbookViewId="0">
      <pane ySplit="1" topLeftCell="A2" activePane="bottomLeft" state="frozen"/>
      <selection pane="bottomLeft" activeCell="V283" sqref="V283"/>
    </sheetView>
  </sheetViews>
  <sheetFormatPr defaultRowHeight="14.4" x14ac:dyDescent="0.3"/>
  <cols>
    <col min="1" max="4" width="8.88671875" style="2"/>
    <col min="5" max="5" width="24.5546875" style="2" customWidth="1"/>
    <col min="6" max="6" width="14.6640625" style="2" customWidth="1"/>
    <col min="7" max="7" width="16" style="116" customWidth="1"/>
    <col min="8" max="8" width="18.5546875" style="2" customWidth="1"/>
    <col min="9" max="9" width="15.6640625" style="2" customWidth="1"/>
    <col min="10" max="10" width="10.5546875" style="2" customWidth="1"/>
    <col min="11" max="16" width="8.88671875" style="2"/>
    <col min="17" max="17" width="14.77734375" style="2" customWidth="1"/>
    <col min="18" max="18" width="8.88671875" style="2"/>
    <col min="19" max="19" width="14.88671875" style="2" customWidth="1"/>
    <col min="20" max="20" width="11.109375" style="2" customWidth="1"/>
    <col min="21" max="21" width="11.5546875" style="2" customWidth="1"/>
    <col min="22" max="22" width="23.21875" style="2" customWidth="1"/>
    <col min="23" max="26" width="8.88671875" style="2"/>
    <col min="27" max="27" width="13.109375" style="2" bestFit="1" customWidth="1"/>
    <col min="28" max="28" width="12" style="2" bestFit="1" customWidth="1"/>
    <col min="29" max="16384" width="8.88671875" style="2"/>
  </cols>
  <sheetData>
    <row r="1" spans="1:56" s="104" customFormat="1" ht="69" x14ac:dyDescent="0.3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7</v>
      </c>
      <c r="H1" s="5" t="s">
        <v>8</v>
      </c>
      <c r="I1" s="5" t="s">
        <v>9</v>
      </c>
      <c r="J1" s="5" t="s">
        <v>10</v>
      </c>
      <c r="K1" s="6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7" t="s">
        <v>16</v>
      </c>
      <c r="Q1" s="4" t="s">
        <v>316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839</v>
      </c>
      <c r="W1" s="4" t="s">
        <v>26</v>
      </c>
      <c r="X1" s="4" t="s">
        <v>27</v>
      </c>
      <c r="Y1" s="4" t="s">
        <v>28</v>
      </c>
      <c r="Z1" s="5" t="s">
        <v>29</v>
      </c>
      <c r="AA1" s="7" t="s">
        <v>30</v>
      </c>
      <c r="AB1" s="7" t="s">
        <v>31</v>
      </c>
      <c r="AC1" s="7" t="s">
        <v>32</v>
      </c>
      <c r="AD1" s="7" t="s">
        <v>33</v>
      </c>
      <c r="AE1" s="7" t="s">
        <v>34</v>
      </c>
      <c r="AF1" s="91" t="s">
        <v>318</v>
      </c>
      <c r="AG1" s="91" t="s">
        <v>319</v>
      </c>
      <c r="AH1" s="91" t="s">
        <v>320</v>
      </c>
      <c r="AI1" s="91" t="s">
        <v>321</v>
      </c>
      <c r="AJ1" s="85" t="s">
        <v>322</v>
      </c>
      <c r="AK1" s="92" t="s">
        <v>323</v>
      </c>
      <c r="AL1" s="92" t="s">
        <v>324</v>
      </c>
      <c r="AM1" s="92" t="s">
        <v>325</v>
      </c>
      <c r="AN1" s="92" t="s">
        <v>326</v>
      </c>
      <c r="AO1" s="93" t="s">
        <v>327</v>
      </c>
      <c r="AP1" s="92" t="s">
        <v>328</v>
      </c>
      <c r="AQ1" s="92" t="s">
        <v>329</v>
      </c>
      <c r="AR1" s="92" t="s">
        <v>330</v>
      </c>
      <c r="AS1" s="92" t="s">
        <v>331</v>
      </c>
      <c r="AT1" s="92" t="s">
        <v>332</v>
      </c>
      <c r="AU1" s="94" t="s">
        <v>333</v>
      </c>
      <c r="AV1" s="8" t="s">
        <v>334</v>
      </c>
      <c r="AW1" s="88"/>
      <c r="AX1" s="88"/>
      <c r="AY1" s="88"/>
      <c r="AZ1" s="88"/>
      <c r="BA1" s="88"/>
      <c r="BB1" s="88"/>
      <c r="BC1" s="88"/>
      <c r="BD1" s="88"/>
    </row>
    <row r="2" spans="1:56" ht="27.6" x14ac:dyDescent="0.3">
      <c r="A2" s="13"/>
      <c r="B2" s="12">
        <v>98</v>
      </c>
      <c r="C2" s="23">
        <v>1</v>
      </c>
      <c r="D2" s="23"/>
      <c r="E2" s="27" t="s">
        <v>335</v>
      </c>
      <c r="F2" s="15" t="s">
        <v>65</v>
      </c>
      <c r="G2" s="14" t="s">
        <v>393</v>
      </c>
      <c r="H2" s="14" t="s">
        <v>78</v>
      </c>
      <c r="I2" s="14"/>
      <c r="J2" s="14"/>
      <c r="K2" s="16" t="s">
        <v>80</v>
      </c>
      <c r="L2" s="17">
        <v>430989.91653963103</v>
      </c>
      <c r="M2" s="17">
        <v>566442.11466515204</v>
      </c>
      <c r="N2" s="57">
        <v>1.1499999999999999</v>
      </c>
      <c r="O2" s="57">
        <v>0.6</v>
      </c>
      <c r="P2" s="19">
        <v>41</v>
      </c>
      <c r="Q2" s="13" t="s">
        <v>68</v>
      </c>
      <c r="R2" s="13">
        <v>2008</v>
      </c>
      <c r="S2" s="13"/>
      <c r="T2" s="13"/>
      <c r="U2" s="20"/>
      <c r="V2" s="14"/>
      <c r="W2" s="13" t="s">
        <v>73</v>
      </c>
      <c r="X2" s="13" t="s">
        <v>336</v>
      </c>
      <c r="Y2" s="13" t="str">
        <f>IF(AA2&gt;0,AA$1,IF(AB2&gt;0,AB$1,IF(AC2&gt;0,AC$1,IF(AD2&gt;0,AD$1, IF(E2="completed site","completed site","not presently developable")))))</f>
        <v>6 to 10 years</v>
      </c>
      <c r="Z2" s="13" t="str">
        <f>IF(AD2&gt;0,AD$1,IF(AC2&gt;0,AC$1,IF(AB2&gt;0,AB$1,IF(AA2&gt;0,AA$1, IF(E2="completed site","completed site","not achievable")))))</f>
        <v>6 to 10 years</v>
      </c>
      <c r="AA2" s="19">
        <f>SUM(AG2:AK2)</f>
        <v>0</v>
      </c>
      <c r="AB2" s="19">
        <f t="shared" ref="AB2:AB65" si="0">SUM(AL2:AP2)</f>
        <v>41</v>
      </c>
      <c r="AC2" s="19">
        <f>SUM(AQ2:AU2)</f>
        <v>0</v>
      </c>
      <c r="AD2" s="19">
        <f t="shared" ref="AD2:AD65" si="1">AV2</f>
        <v>0</v>
      </c>
      <c r="AE2" s="19">
        <f t="shared" ref="AE2:AE38" si="2">SUM(AA2:AD2)</f>
        <v>41</v>
      </c>
      <c r="AF2" s="13"/>
      <c r="AG2" s="13"/>
      <c r="AH2" s="13"/>
      <c r="AI2" s="13"/>
      <c r="AJ2" s="13"/>
      <c r="AK2" s="75"/>
      <c r="AL2" s="13">
        <v>20</v>
      </c>
      <c r="AM2" s="13">
        <v>21</v>
      </c>
      <c r="AN2" s="13"/>
      <c r="AO2" s="13"/>
      <c r="AP2" s="13"/>
      <c r="AQ2" s="13"/>
      <c r="AR2" s="13"/>
      <c r="AS2" s="13"/>
      <c r="AT2" s="13"/>
      <c r="AU2" s="13"/>
      <c r="AV2" s="36"/>
      <c r="BD2" s="1"/>
    </row>
    <row r="3" spans="1:56" ht="27.6" x14ac:dyDescent="0.3">
      <c r="A3" s="13" t="s">
        <v>62</v>
      </c>
      <c r="B3" s="12">
        <v>97</v>
      </c>
      <c r="C3" s="13">
        <v>2</v>
      </c>
      <c r="D3" s="13" t="s">
        <v>62</v>
      </c>
      <c r="E3" s="14" t="s">
        <v>337</v>
      </c>
      <c r="F3" s="15" t="s">
        <v>65</v>
      </c>
      <c r="G3" s="14" t="s">
        <v>393</v>
      </c>
      <c r="H3" s="14" t="s">
        <v>78</v>
      </c>
      <c r="I3" s="14"/>
      <c r="J3" s="14"/>
      <c r="K3" s="16" t="s">
        <v>80</v>
      </c>
      <c r="L3" s="17">
        <v>430764.831594004</v>
      </c>
      <c r="M3" s="17">
        <v>566469.37488952803</v>
      </c>
      <c r="N3" s="57">
        <v>0.7</v>
      </c>
      <c r="O3" s="57">
        <v>0.63</v>
      </c>
      <c r="P3" s="19">
        <v>25</v>
      </c>
      <c r="Q3" s="13" t="s">
        <v>68</v>
      </c>
      <c r="R3" s="13">
        <v>2008</v>
      </c>
      <c r="S3" s="13" t="s">
        <v>62</v>
      </c>
      <c r="T3" s="13"/>
      <c r="U3" s="20"/>
      <c r="V3" s="14"/>
      <c r="W3" s="13" t="s">
        <v>73</v>
      </c>
      <c r="X3" s="13" t="s">
        <v>336</v>
      </c>
      <c r="Y3" s="13" t="str">
        <f>IF(AA3&gt;0,AA$1,IF(AB3&gt;0,AB$1,IF(AC3&gt;0,AC$1,IF(AD3&gt;0,AD$1, IF(E3="completed site","completed site","not presently developable")))))</f>
        <v>6 to 10 years</v>
      </c>
      <c r="Z3" s="13" t="str">
        <f>IF(AD3&gt;0,AD$1,IF(AC3&gt;0,AC$1,IF(AB3&gt;0,AB$1,IF(AA3&gt;0,AA$1, IF(E3="completed site","completed site","not achievable")))))</f>
        <v>6 to 10 years</v>
      </c>
      <c r="AA3" s="19">
        <f>SUM(AG3:AK3)</f>
        <v>0</v>
      </c>
      <c r="AB3" s="19">
        <f t="shared" si="0"/>
        <v>25</v>
      </c>
      <c r="AC3" s="19">
        <f>SUM(AQ3:AU3)</f>
        <v>0</v>
      </c>
      <c r="AD3" s="19">
        <f t="shared" si="1"/>
        <v>0</v>
      </c>
      <c r="AE3" s="19">
        <f t="shared" si="2"/>
        <v>25</v>
      </c>
      <c r="AF3" s="13"/>
      <c r="AG3" s="13"/>
      <c r="AH3" s="75"/>
      <c r="AI3" s="75"/>
      <c r="AJ3" s="75"/>
      <c r="AK3" s="75"/>
      <c r="AL3" s="13">
        <v>13</v>
      </c>
      <c r="AM3" s="13">
        <v>12</v>
      </c>
      <c r="AN3" s="13"/>
      <c r="AO3" s="13"/>
      <c r="AP3" s="13"/>
      <c r="AQ3" s="13"/>
      <c r="AR3" s="13"/>
      <c r="AS3" s="13"/>
      <c r="AT3" s="13"/>
      <c r="AU3" s="13"/>
      <c r="AV3" s="36"/>
      <c r="BD3" s="1"/>
    </row>
    <row r="4" spans="1:56" ht="27.6" x14ac:dyDescent="0.3">
      <c r="A4" s="13" t="s">
        <v>62</v>
      </c>
      <c r="B4" s="23"/>
      <c r="C4" s="13">
        <v>7</v>
      </c>
      <c r="D4" s="13" t="s">
        <v>62</v>
      </c>
      <c r="E4" s="14" t="s">
        <v>338</v>
      </c>
      <c r="F4" s="15" t="s">
        <v>65</v>
      </c>
      <c r="G4" s="14" t="s">
        <v>356</v>
      </c>
      <c r="H4" s="14" t="s">
        <v>101</v>
      </c>
      <c r="I4" s="14"/>
      <c r="J4" s="14"/>
      <c r="K4" s="16"/>
      <c r="L4" s="17">
        <v>430259.70221719699</v>
      </c>
      <c r="M4" s="17">
        <v>566485.373485466</v>
      </c>
      <c r="N4" s="57">
        <v>0.12</v>
      </c>
      <c r="O4" s="57">
        <v>0.12</v>
      </c>
      <c r="P4" s="19">
        <v>6</v>
      </c>
      <c r="Q4" s="13" t="s">
        <v>68</v>
      </c>
      <c r="R4" s="13">
        <v>2008</v>
      </c>
      <c r="S4" s="13" t="s">
        <v>62</v>
      </c>
      <c r="T4" s="13"/>
      <c r="U4" s="20"/>
      <c r="V4" s="14"/>
      <c r="W4" s="13" t="s">
        <v>73</v>
      </c>
      <c r="X4" s="13" t="s">
        <v>336</v>
      </c>
      <c r="Y4" s="13" t="str">
        <f>IF(AA4&gt;0,AA$1,IF(AB4&gt;0,AB$1,IF(AC4&gt;0,AC$1,IF(AD4&gt;0,AD$1, IF(E4="completed site","completed site","not presently developable")))))</f>
        <v>6 to 10 years</v>
      </c>
      <c r="Z4" s="13" t="str">
        <f>IF(AD4&gt;0,AD$1,IF(AC4&gt;0,AC$1,IF(AB4&gt;0,AB$1,IF(AA4&gt;0,AA$1, IF(E4="completed site","completed site","not achievable")))))</f>
        <v>6 to 10 years</v>
      </c>
      <c r="AA4" s="19">
        <f>SUM(AG4:AK4)</f>
        <v>0</v>
      </c>
      <c r="AB4" s="19">
        <f t="shared" si="0"/>
        <v>12</v>
      </c>
      <c r="AC4" s="19">
        <f t="shared" ref="AC4:AC67" si="3">SUM(AQ4:AU4)</f>
        <v>0</v>
      </c>
      <c r="AD4" s="19">
        <f t="shared" si="1"/>
        <v>0</v>
      </c>
      <c r="AE4" s="19">
        <f t="shared" si="2"/>
        <v>12</v>
      </c>
      <c r="AF4" s="13"/>
      <c r="AG4" s="13"/>
      <c r="AH4" s="75"/>
      <c r="AI4" s="75"/>
      <c r="AJ4" s="75"/>
      <c r="AK4" s="75"/>
      <c r="AL4" s="23">
        <v>6</v>
      </c>
      <c r="AM4" s="23">
        <v>6</v>
      </c>
      <c r="AN4" s="23"/>
      <c r="AO4" s="23"/>
      <c r="AP4" s="23"/>
      <c r="AQ4" s="23"/>
      <c r="AR4" s="23"/>
      <c r="AS4" s="23"/>
      <c r="AT4" s="23"/>
      <c r="AU4" s="23"/>
      <c r="AV4" s="36"/>
      <c r="BD4" s="1"/>
    </row>
    <row r="5" spans="1:56" ht="27.6" x14ac:dyDescent="0.3">
      <c r="A5" s="13" t="s">
        <v>62</v>
      </c>
      <c r="B5" s="12">
        <v>90</v>
      </c>
      <c r="C5" s="13">
        <v>8</v>
      </c>
      <c r="D5" s="13" t="s">
        <v>62</v>
      </c>
      <c r="E5" s="14" t="s">
        <v>340</v>
      </c>
      <c r="F5" s="15" t="s">
        <v>65</v>
      </c>
      <c r="G5" s="14" t="s">
        <v>356</v>
      </c>
      <c r="H5" s="14" t="s">
        <v>168</v>
      </c>
      <c r="I5" s="14"/>
      <c r="J5" s="14"/>
      <c r="K5" s="16" t="s">
        <v>80</v>
      </c>
      <c r="L5" s="17">
        <v>430202.08095164603</v>
      </c>
      <c r="M5" s="17">
        <v>566473.91217940103</v>
      </c>
      <c r="N5" s="57">
        <v>0.12</v>
      </c>
      <c r="O5" s="57">
        <v>0.12</v>
      </c>
      <c r="P5" s="19">
        <v>6</v>
      </c>
      <c r="Q5" s="13" t="s">
        <v>68</v>
      </c>
      <c r="R5" s="13">
        <v>2008</v>
      </c>
      <c r="S5" s="13" t="s">
        <v>62</v>
      </c>
      <c r="T5" s="13"/>
      <c r="U5" s="20"/>
      <c r="V5" s="14"/>
      <c r="W5" s="13" t="s">
        <v>73</v>
      </c>
      <c r="X5" s="13" t="s">
        <v>336</v>
      </c>
      <c r="Y5" s="13" t="str">
        <f>IF(AA5&gt;0,AA$1,IF(AB5&gt;0,AB$1,IF(AC5&gt;0,AC$1,IF(AD5&gt;0,AD$1, IF(E5="completed site","completed site","not presently developable")))))</f>
        <v>6 to 10 years</v>
      </c>
      <c r="Z5" s="13" t="str">
        <f>IF(AD5&gt;0,AD$1,IF(AC5&gt;0,AC$1,IF(AB5&gt;0,AB$1,IF(AA5&gt;0,AA$1, IF(E5="completed site","completed site","not achievable")))))</f>
        <v>6 to 10 years</v>
      </c>
      <c r="AA5" s="19">
        <f>SUM(AG5:AK5)</f>
        <v>0</v>
      </c>
      <c r="AB5" s="19">
        <f t="shared" si="0"/>
        <v>12</v>
      </c>
      <c r="AC5" s="19">
        <f t="shared" si="3"/>
        <v>0</v>
      </c>
      <c r="AD5" s="19">
        <f t="shared" si="1"/>
        <v>0</v>
      </c>
      <c r="AE5" s="19">
        <f t="shared" si="2"/>
        <v>12</v>
      </c>
      <c r="AF5" s="13"/>
      <c r="AG5" s="13"/>
      <c r="AH5" s="75"/>
      <c r="AI5" s="75"/>
      <c r="AJ5" s="75"/>
      <c r="AK5" s="75"/>
      <c r="AL5" s="13">
        <v>6</v>
      </c>
      <c r="AM5" s="13">
        <v>6</v>
      </c>
      <c r="AN5" s="13"/>
      <c r="AO5" s="13"/>
      <c r="AP5" s="13"/>
      <c r="AQ5" s="13"/>
      <c r="AR5" s="13"/>
      <c r="AS5" s="13"/>
      <c r="AT5" s="13"/>
      <c r="AU5" s="13"/>
      <c r="AV5" s="36"/>
      <c r="BD5" s="1"/>
    </row>
    <row r="6" spans="1:56" ht="55.2" x14ac:dyDescent="0.3">
      <c r="A6" s="13" t="s">
        <v>62</v>
      </c>
      <c r="B6" s="12">
        <v>91</v>
      </c>
      <c r="C6" s="13">
        <v>10</v>
      </c>
      <c r="D6" s="13" t="s">
        <v>62</v>
      </c>
      <c r="E6" s="14" t="s">
        <v>341</v>
      </c>
      <c r="F6" s="15" t="s">
        <v>65</v>
      </c>
      <c r="G6" s="14" t="s">
        <v>356</v>
      </c>
      <c r="H6" s="14" t="s">
        <v>168</v>
      </c>
      <c r="I6" s="14"/>
      <c r="J6" s="14"/>
      <c r="K6" s="16" t="s">
        <v>80</v>
      </c>
      <c r="L6" s="17">
        <v>430239.24086909101</v>
      </c>
      <c r="M6" s="17">
        <v>566531.46517479303</v>
      </c>
      <c r="N6" s="57">
        <v>0.26</v>
      </c>
      <c r="O6" s="57">
        <v>0.26</v>
      </c>
      <c r="P6" s="19">
        <v>0</v>
      </c>
      <c r="Q6" s="13" t="s">
        <v>68</v>
      </c>
      <c r="R6" s="13">
        <v>2008</v>
      </c>
      <c r="S6" s="13" t="s">
        <v>62</v>
      </c>
      <c r="T6" s="13"/>
      <c r="U6" s="20"/>
      <c r="V6" s="14"/>
      <c r="W6" s="13" t="s">
        <v>336</v>
      </c>
      <c r="X6" s="13" t="s">
        <v>834</v>
      </c>
      <c r="Y6" s="13" t="str">
        <f>IF(AA6&gt;0,AA$1,IF(AB6&gt;0,AB$1,IF(AC6&gt;0,AC$1,IF(AD6&gt;0,AD$1, IF(E6="completed site","completed site","not presently developable")))))</f>
        <v>not presently developable</v>
      </c>
      <c r="Z6" s="13" t="str">
        <f>IF(AD6&gt;0,AD$1,IF(AC6&gt;0,AC$1,IF(AB6&gt;0,AB$1,IF(AA6&gt;0,AA$1, IF(E6="completed site","completed site","not achievable")))))</f>
        <v>not achievable</v>
      </c>
      <c r="AA6" s="19">
        <f t="shared" ref="AA6:AA69" si="4">SUM(AG6:AK6)</f>
        <v>0</v>
      </c>
      <c r="AB6" s="19">
        <f t="shared" si="0"/>
        <v>0</v>
      </c>
      <c r="AC6" s="19">
        <f t="shared" si="3"/>
        <v>0</v>
      </c>
      <c r="AD6" s="19">
        <f t="shared" si="1"/>
        <v>0</v>
      </c>
      <c r="AE6" s="19">
        <f t="shared" si="2"/>
        <v>0</v>
      </c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36"/>
    </row>
    <row r="7" spans="1:56" ht="27.6" x14ac:dyDescent="0.3">
      <c r="A7" s="13" t="s">
        <v>62</v>
      </c>
      <c r="B7" s="23"/>
      <c r="C7" s="13">
        <v>17</v>
      </c>
      <c r="D7" s="13" t="s">
        <v>62</v>
      </c>
      <c r="E7" s="14" t="s">
        <v>342</v>
      </c>
      <c r="F7" s="15" t="s">
        <v>65</v>
      </c>
      <c r="G7" s="14" t="s">
        <v>356</v>
      </c>
      <c r="H7" s="14" t="s">
        <v>101</v>
      </c>
      <c r="I7" s="14"/>
      <c r="J7" s="14"/>
      <c r="K7" s="16"/>
      <c r="L7" s="17">
        <v>429734.121856532</v>
      </c>
      <c r="M7" s="17">
        <v>566287.46231815906</v>
      </c>
      <c r="N7" s="57">
        <v>0.18</v>
      </c>
      <c r="O7" s="57">
        <v>0.18</v>
      </c>
      <c r="P7" s="19">
        <v>15</v>
      </c>
      <c r="Q7" s="13" t="s">
        <v>68</v>
      </c>
      <c r="R7" s="13">
        <v>2008</v>
      </c>
      <c r="S7" s="13"/>
      <c r="T7" s="13"/>
      <c r="U7" s="20"/>
      <c r="V7" s="14"/>
      <c r="W7" s="13" t="s">
        <v>73</v>
      </c>
      <c r="X7" s="13" t="s">
        <v>336</v>
      </c>
      <c r="Y7" s="13" t="str">
        <f>IF(AA7&gt;0,AA$1,IF(AB7&gt;0,AB$1,IF(AC7&gt;0,AC$1,IF(AD7&gt;0,AD$1, IF(E7="completed site","completed site","not presently developable")))))</f>
        <v>6 to 10 years</v>
      </c>
      <c r="Z7" s="13" t="str">
        <f>IF(AD7&gt;0,AD$1,IF(AC7&gt;0,AC$1,IF(AB7&gt;0,AB$1,IF(AA7&gt;0,AA$1, IF(E7="completed site","completed site","not achievable")))))</f>
        <v>6 to 10 years</v>
      </c>
      <c r="AA7" s="19">
        <f t="shared" si="4"/>
        <v>0</v>
      </c>
      <c r="AB7" s="19">
        <f t="shared" si="0"/>
        <v>15</v>
      </c>
      <c r="AC7" s="19">
        <f t="shared" si="3"/>
        <v>0</v>
      </c>
      <c r="AD7" s="19">
        <f t="shared" si="1"/>
        <v>0</v>
      </c>
      <c r="AE7" s="19">
        <f t="shared" si="2"/>
        <v>15</v>
      </c>
      <c r="AF7" s="23"/>
      <c r="AG7" s="23"/>
      <c r="AH7" s="23"/>
      <c r="AI7" s="23"/>
      <c r="AJ7" s="23"/>
      <c r="AK7" s="23"/>
      <c r="AL7" s="23"/>
      <c r="AM7" s="23"/>
      <c r="AN7" s="23">
        <v>15</v>
      </c>
      <c r="AO7" s="23"/>
      <c r="AP7" s="23"/>
      <c r="AQ7" s="23"/>
      <c r="AR7" s="23"/>
      <c r="AS7" s="23"/>
      <c r="AT7" s="23"/>
      <c r="AU7" s="23"/>
      <c r="AV7" s="36"/>
      <c r="BD7" s="1"/>
    </row>
    <row r="8" spans="1:56" ht="55.2" x14ac:dyDescent="0.3">
      <c r="A8" s="95"/>
      <c r="B8" s="23"/>
      <c r="C8" s="13">
        <v>21</v>
      </c>
      <c r="D8" s="13" t="s">
        <v>62</v>
      </c>
      <c r="E8" s="14" t="s">
        <v>343</v>
      </c>
      <c r="F8" s="15" t="s">
        <v>65</v>
      </c>
      <c r="G8" s="14" t="s">
        <v>356</v>
      </c>
      <c r="H8" s="14" t="s">
        <v>101</v>
      </c>
      <c r="I8" s="28" t="s">
        <v>344</v>
      </c>
      <c r="J8" s="28" t="s">
        <v>345</v>
      </c>
      <c r="K8" s="16"/>
      <c r="L8" s="17">
        <v>429723.86616420298</v>
      </c>
      <c r="M8" s="17">
        <v>566343.55900029396</v>
      </c>
      <c r="N8" s="57">
        <v>0.13</v>
      </c>
      <c r="O8" s="57">
        <v>0.13</v>
      </c>
      <c r="P8" s="19">
        <v>0</v>
      </c>
      <c r="Q8" s="13" t="s">
        <v>68</v>
      </c>
      <c r="R8" s="13">
        <v>2008</v>
      </c>
      <c r="S8" s="13" t="s">
        <v>346</v>
      </c>
      <c r="T8" s="13" t="s">
        <v>347</v>
      </c>
      <c r="U8" s="20" t="s">
        <v>348</v>
      </c>
      <c r="V8" s="14"/>
      <c r="W8" s="13" t="s">
        <v>73</v>
      </c>
      <c r="X8" s="13" t="s">
        <v>336</v>
      </c>
      <c r="Y8" s="13" t="str">
        <f>IF(AA8&gt;0,AA$1,IF(AB8&gt;0,AB$1,IF(AC8&gt;0,AC$1,IF(AD8&gt;0,AD$1, IF(E8="completed site","completed site","not presently developable")))))</f>
        <v>not presently developable</v>
      </c>
      <c r="Z8" s="13" t="str">
        <f>IF(AD8&gt;0,AD$1,IF(AC8&gt;0,AC$1,IF(AB8&gt;0,AB$1,IF(AA8&gt;0,AA$1, IF(E8="completed site","completed site","not achievable")))))</f>
        <v>not achievable</v>
      </c>
      <c r="AA8" s="19">
        <f t="shared" si="4"/>
        <v>0</v>
      </c>
      <c r="AB8" s="19">
        <f t="shared" si="0"/>
        <v>0</v>
      </c>
      <c r="AC8" s="19">
        <f t="shared" si="3"/>
        <v>0</v>
      </c>
      <c r="AD8" s="19">
        <f t="shared" si="1"/>
        <v>0</v>
      </c>
      <c r="AE8" s="19">
        <f t="shared" si="2"/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36"/>
    </row>
    <row r="9" spans="1:56" ht="55.2" x14ac:dyDescent="0.3">
      <c r="A9" s="95">
        <v>1763</v>
      </c>
      <c r="B9" s="23"/>
      <c r="C9" s="13">
        <v>23</v>
      </c>
      <c r="D9" s="13" t="s">
        <v>62</v>
      </c>
      <c r="E9" s="14" t="s">
        <v>349</v>
      </c>
      <c r="F9" s="15" t="s">
        <v>65</v>
      </c>
      <c r="G9" s="14" t="s">
        <v>356</v>
      </c>
      <c r="H9" s="14" t="s">
        <v>350</v>
      </c>
      <c r="I9" s="14"/>
      <c r="J9" s="14" t="s">
        <v>351</v>
      </c>
      <c r="K9" s="16" t="s">
        <v>80</v>
      </c>
      <c r="L9" s="17">
        <v>429736.60467073199</v>
      </c>
      <c r="M9" s="17">
        <v>565639.28502427205</v>
      </c>
      <c r="N9" s="57">
        <v>2.41</v>
      </c>
      <c r="O9" s="57">
        <v>1.81</v>
      </c>
      <c r="P9" s="19">
        <v>0</v>
      </c>
      <c r="Q9" s="13" t="s">
        <v>68</v>
      </c>
      <c r="R9" s="13">
        <v>2008</v>
      </c>
      <c r="S9" s="13" t="s">
        <v>352</v>
      </c>
      <c r="T9" s="13" t="s">
        <v>70</v>
      </c>
      <c r="U9" s="20" t="s">
        <v>353</v>
      </c>
      <c r="V9" s="14"/>
      <c r="W9" s="13" t="s">
        <v>336</v>
      </c>
      <c r="X9" s="13" t="s">
        <v>73</v>
      </c>
      <c r="Y9" s="13" t="str">
        <f>IF(AA9&gt;0,AA$1,IF(AB9&gt;0,AB$1,IF(AC9&gt;0,AC$1,IF(AD9&gt;0,AD$1, IF(E9="completed site","completed site","not presently developable")))))</f>
        <v>not presently developable</v>
      </c>
      <c r="Z9" s="13" t="str">
        <f>IF(AD9&gt;0,AD$1,IF(AC9&gt;0,AC$1,IF(AB9&gt;0,AB$1,IF(AA9&gt;0,AA$1, IF(E9="completed site","completed site","not achievable")))))</f>
        <v>not achievable</v>
      </c>
      <c r="AA9" s="19">
        <f t="shared" si="4"/>
        <v>0</v>
      </c>
      <c r="AB9" s="19">
        <f t="shared" si="0"/>
        <v>0</v>
      </c>
      <c r="AC9" s="19">
        <f t="shared" si="3"/>
        <v>0</v>
      </c>
      <c r="AD9" s="19">
        <f t="shared" si="1"/>
        <v>0</v>
      </c>
      <c r="AE9" s="19">
        <f t="shared" si="2"/>
        <v>0</v>
      </c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36"/>
    </row>
    <row r="10" spans="1:56" ht="41.4" x14ac:dyDescent="0.3">
      <c r="A10" s="13" t="s">
        <v>62</v>
      </c>
      <c r="B10" s="23"/>
      <c r="C10" s="13">
        <v>26</v>
      </c>
      <c r="D10" s="13" t="s">
        <v>62</v>
      </c>
      <c r="E10" s="14" t="s">
        <v>354</v>
      </c>
      <c r="F10" s="15" t="s">
        <v>64</v>
      </c>
      <c r="G10" s="14" t="s">
        <v>356</v>
      </c>
      <c r="H10" s="14" t="s">
        <v>168</v>
      </c>
      <c r="I10" s="14"/>
      <c r="J10" s="14"/>
      <c r="K10" s="16" t="s">
        <v>80</v>
      </c>
      <c r="L10" s="17">
        <v>431894.41786409699</v>
      </c>
      <c r="M10" s="17">
        <v>566672.06863207801</v>
      </c>
      <c r="N10" s="57">
        <v>1.03</v>
      </c>
      <c r="O10" s="57">
        <v>0.93</v>
      </c>
      <c r="P10" s="19">
        <v>12</v>
      </c>
      <c r="Q10" s="13" t="s">
        <v>90</v>
      </c>
      <c r="R10" s="13">
        <v>2008</v>
      </c>
      <c r="S10" s="13" t="s">
        <v>62</v>
      </c>
      <c r="T10" s="13"/>
      <c r="U10" s="20"/>
      <c r="V10" s="14"/>
      <c r="W10" s="13" t="s">
        <v>73</v>
      </c>
      <c r="X10" s="13" t="s">
        <v>336</v>
      </c>
      <c r="Y10" s="13" t="str">
        <f>IF(AA10&gt;0,AA$1,IF(AB10&gt;0,AB$1,IF(AC10&gt;0,AC$1,IF(AD10&gt;0,AD$1, IF(E10="completed site","completed site","not presently developable")))))</f>
        <v>6 to 10 years</v>
      </c>
      <c r="Z10" s="13" t="str">
        <f>IF(AD10&gt;0,AD$1,IF(AC10&gt;0,AC$1,IF(AB10&gt;0,AB$1,IF(AA10&gt;0,AA$1, IF(E10="completed site","completed site","not achievable")))))</f>
        <v>6 to 10 years</v>
      </c>
      <c r="AA10" s="19">
        <f t="shared" si="4"/>
        <v>0</v>
      </c>
      <c r="AB10" s="19">
        <f t="shared" si="0"/>
        <v>12</v>
      </c>
      <c r="AC10" s="19">
        <f t="shared" si="3"/>
        <v>0</v>
      </c>
      <c r="AD10" s="19">
        <f t="shared" si="1"/>
        <v>0</v>
      </c>
      <c r="AE10" s="19">
        <f t="shared" si="2"/>
        <v>12</v>
      </c>
      <c r="AF10" s="23"/>
      <c r="AG10" s="23"/>
      <c r="AH10" s="23"/>
      <c r="AI10" s="23"/>
      <c r="AJ10" s="75"/>
      <c r="AK10" s="23"/>
      <c r="AL10" s="23">
        <v>12</v>
      </c>
      <c r="AM10" s="23"/>
      <c r="AN10" s="23"/>
      <c r="AO10" s="23"/>
      <c r="AP10" s="23"/>
      <c r="AQ10" s="23"/>
      <c r="AR10" s="23"/>
      <c r="AS10" s="23"/>
      <c r="AT10" s="23"/>
      <c r="AU10" s="23"/>
      <c r="AV10" s="36"/>
      <c r="BD10" s="1"/>
    </row>
    <row r="11" spans="1:56" ht="27.6" x14ac:dyDescent="0.3">
      <c r="A11" s="13" t="s">
        <v>62</v>
      </c>
      <c r="B11" s="23"/>
      <c r="C11" s="13">
        <v>27</v>
      </c>
      <c r="D11" s="13" t="s">
        <v>62</v>
      </c>
      <c r="E11" s="14" t="s">
        <v>355</v>
      </c>
      <c r="F11" s="15" t="s">
        <v>218</v>
      </c>
      <c r="G11" s="14" t="s">
        <v>356</v>
      </c>
      <c r="H11" s="14" t="s">
        <v>168</v>
      </c>
      <c r="I11" s="14"/>
      <c r="J11" s="14"/>
      <c r="K11" s="16" t="s">
        <v>80</v>
      </c>
      <c r="L11" s="17">
        <v>431193.05141290498</v>
      </c>
      <c r="M11" s="17">
        <v>567919.72193189501</v>
      </c>
      <c r="N11" s="57">
        <v>6.48</v>
      </c>
      <c r="O11" s="57">
        <v>4.8600000000000003</v>
      </c>
      <c r="P11" s="19">
        <v>146</v>
      </c>
      <c r="Q11" s="13" t="s">
        <v>90</v>
      </c>
      <c r="R11" s="13">
        <v>2008</v>
      </c>
      <c r="S11" s="13" t="s">
        <v>62</v>
      </c>
      <c r="T11" s="13"/>
      <c r="U11" s="20"/>
      <c r="V11" s="14"/>
      <c r="W11" s="13" t="s">
        <v>73</v>
      </c>
      <c r="X11" s="13" t="s">
        <v>336</v>
      </c>
      <c r="Y11" s="13" t="str">
        <f>IF(AA11&gt;0,AA$1,IF(AB11&gt;0,AB$1,IF(AC11&gt;0,AC$1,IF(AD11&gt;0,AD$1, IF(E11="completed site","completed site","not presently developable")))))</f>
        <v>6 to 10 years</v>
      </c>
      <c r="Z11" s="13" t="str">
        <f>IF(AD11&gt;0,AD$1,IF(AC11&gt;0,AC$1,IF(AB11&gt;0,AB$1,IF(AA11&gt;0,AA$1, IF(E11="completed site","completed site","not achievable")))))</f>
        <v>6 to 10 years</v>
      </c>
      <c r="AA11" s="19">
        <f t="shared" si="4"/>
        <v>0</v>
      </c>
      <c r="AB11" s="19">
        <f t="shared" si="0"/>
        <v>73</v>
      </c>
      <c r="AC11" s="19">
        <f t="shared" si="3"/>
        <v>0</v>
      </c>
      <c r="AD11" s="19">
        <f t="shared" si="1"/>
        <v>0</v>
      </c>
      <c r="AE11" s="19">
        <f t="shared" si="2"/>
        <v>73</v>
      </c>
      <c r="AF11" s="23"/>
      <c r="AG11" s="23"/>
      <c r="AH11" s="23"/>
      <c r="AI11" s="23"/>
      <c r="AJ11" s="75"/>
      <c r="AK11" s="23"/>
      <c r="AL11" s="23"/>
      <c r="AM11" s="23">
        <v>37</v>
      </c>
      <c r="AN11" s="23">
        <v>36</v>
      </c>
      <c r="AO11" s="23"/>
      <c r="AP11" s="23"/>
      <c r="AQ11" s="23"/>
      <c r="AR11" s="23"/>
      <c r="AS11" s="23"/>
      <c r="AT11" s="23"/>
      <c r="AU11" s="23"/>
      <c r="AV11" s="36"/>
      <c r="BD11" s="1"/>
    </row>
    <row r="12" spans="1:56" ht="27.6" x14ac:dyDescent="0.3">
      <c r="A12" s="13" t="s">
        <v>62</v>
      </c>
      <c r="B12" s="23"/>
      <c r="C12" s="13">
        <v>28</v>
      </c>
      <c r="D12" s="13" t="s">
        <v>62</v>
      </c>
      <c r="E12" s="14" t="s">
        <v>357</v>
      </c>
      <c r="F12" s="15" t="s">
        <v>218</v>
      </c>
      <c r="G12" s="14" t="s">
        <v>356</v>
      </c>
      <c r="H12" s="14" t="s">
        <v>168</v>
      </c>
      <c r="I12" s="14"/>
      <c r="J12" s="14"/>
      <c r="K12" s="16" t="s">
        <v>80</v>
      </c>
      <c r="L12" s="17">
        <v>431294.65034264902</v>
      </c>
      <c r="M12" s="17">
        <v>567219.83286574099</v>
      </c>
      <c r="N12" s="57">
        <v>1.88</v>
      </c>
      <c r="O12" s="57">
        <v>1.69</v>
      </c>
      <c r="P12" s="19">
        <v>50</v>
      </c>
      <c r="Q12" s="13" t="s">
        <v>90</v>
      </c>
      <c r="R12" s="13">
        <v>2008</v>
      </c>
      <c r="S12" s="13" t="s">
        <v>62</v>
      </c>
      <c r="T12" s="13"/>
      <c r="U12" s="20"/>
      <c r="V12" s="14"/>
      <c r="W12" s="13" t="s">
        <v>73</v>
      </c>
      <c r="X12" s="13" t="s">
        <v>336</v>
      </c>
      <c r="Y12" s="13" t="str">
        <f>IF(AA12&gt;0,AA$1,IF(AB12&gt;0,AB$1,IF(AC12&gt;0,AC$1,IF(AD12&gt;0,AD$1, IF(E12="completed site","completed site","not presently developable")))))</f>
        <v>6 to 10 years</v>
      </c>
      <c r="Z12" s="13" t="str">
        <f>IF(AD12&gt;0,AD$1,IF(AC12&gt;0,AC$1,IF(AB12&gt;0,AB$1,IF(AA12&gt;0,AA$1, IF(E12="completed site","completed site","not achievable")))))</f>
        <v>6 to 10 years</v>
      </c>
      <c r="AA12" s="19">
        <f t="shared" si="4"/>
        <v>0</v>
      </c>
      <c r="AB12" s="19">
        <f t="shared" si="0"/>
        <v>50</v>
      </c>
      <c r="AC12" s="19">
        <f t="shared" si="3"/>
        <v>0</v>
      </c>
      <c r="AD12" s="19">
        <f t="shared" si="1"/>
        <v>0</v>
      </c>
      <c r="AE12" s="19">
        <f t="shared" si="2"/>
        <v>50</v>
      </c>
      <c r="AF12" s="23"/>
      <c r="AG12" s="23"/>
      <c r="AH12" s="23"/>
      <c r="AI12" s="23"/>
      <c r="AJ12" s="75"/>
      <c r="AK12" s="23"/>
      <c r="AL12" s="23">
        <v>25</v>
      </c>
      <c r="AM12" s="23">
        <v>25</v>
      </c>
      <c r="AN12" s="23"/>
      <c r="AO12" s="23"/>
      <c r="AP12" s="23"/>
      <c r="AQ12" s="23"/>
      <c r="AR12" s="23"/>
      <c r="AS12" s="23"/>
      <c r="AT12" s="23"/>
      <c r="AU12" s="23"/>
      <c r="AV12" s="36"/>
      <c r="BD12" s="1"/>
    </row>
    <row r="13" spans="1:56" ht="55.2" x14ac:dyDescent="0.3">
      <c r="A13" s="13" t="s">
        <v>62</v>
      </c>
      <c r="B13" s="23"/>
      <c r="C13" s="13">
        <v>29</v>
      </c>
      <c r="D13" s="13" t="s">
        <v>62</v>
      </c>
      <c r="E13" s="14" t="s">
        <v>358</v>
      </c>
      <c r="F13" s="15" t="s">
        <v>218</v>
      </c>
      <c r="G13" s="14" t="s">
        <v>356</v>
      </c>
      <c r="H13" s="14" t="s">
        <v>168</v>
      </c>
      <c r="I13" s="14"/>
      <c r="J13" s="14"/>
      <c r="K13" s="16" t="s">
        <v>80</v>
      </c>
      <c r="L13" s="17">
        <v>431228.10355226003</v>
      </c>
      <c r="M13" s="17">
        <v>567022.98850085703</v>
      </c>
      <c r="N13" s="57">
        <v>3.14</v>
      </c>
      <c r="O13" s="57">
        <v>2.36</v>
      </c>
      <c r="P13" s="19">
        <v>0</v>
      </c>
      <c r="Q13" s="13" t="s">
        <v>90</v>
      </c>
      <c r="R13" s="13">
        <v>2008</v>
      </c>
      <c r="S13" s="13" t="s">
        <v>62</v>
      </c>
      <c r="T13" s="13"/>
      <c r="U13" s="20"/>
      <c r="V13" s="14"/>
      <c r="W13" s="13" t="s">
        <v>336</v>
      </c>
      <c r="X13" s="13" t="s">
        <v>336</v>
      </c>
      <c r="Y13" s="13" t="str">
        <f>IF(AA13&gt;0,AA$1,IF(AB13&gt;0,AB$1,IF(AC13&gt;0,AC$1,IF(AD13&gt;0,AD$1, IF(E13="completed site","completed site","not presently developable")))))</f>
        <v>not presently developable</v>
      </c>
      <c r="Z13" s="13" t="str">
        <f>IF(AD13&gt;0,AD$1,IF(AC13&gt;0,AC$1,IF(AB13&gt;0,AB$1,IF(AA13&gt;0,AA$1, IF(E13="completed site","completed site","not achievable")))))</f>
        <v>not achievable</v>
      </c>
      <c r="AA13" s="19">
        <f t="shared" si="4"/>
        <v>0</v>
      </c>
      <c r="AB13" s="19">
        <f t="shared" si="0"/>
        <v>0</v>
      </c>
      <c r="AC13" s="19">
        <f t="shared" si="3"/>
        <v>0</v>
      </c>
      <c r="AD13" s="19">
        <f t="shared" si="1"/>
        <v>0</v>
      </c>
      <c r="AE13" s="19">
        <f t="shared" si="2"/>
        <v>0</v>
      </c>
      <c r="AF13" s="23"/>
      <c r="AG13" s="23"/>
      <c r="AH13" s="23"/>
      <c r="AI13" s="23"/>
      <c r="AJ13" s="75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36"/>
    </row>
    <row r="14" spans="1:56" ht="27.6" x14ac:dyDescent="0.3">
      <c r="A14" s="13" t="s">
        <v>62</v>
      </c>
      <c r="B14" s="23"/>
      <c r="C14" s="13">
        <v>30</v>
      </c>
      <c r="D14" s="13" t="s">
        <v>62</v>
      </c>
      <c r="E14" s="14" t="s">
        <v>359</v>
      </c>
      <c r="F14" s="15" t="s">
        <v>218</v>
      </c>
      <c r="G14" s="14" t="s">
        <v>356</v>
      </c>
      <c r="H14" s="14" t="s">
        <v>168</v>
      </c>
      <c r="I14" s="14"/>
      <c r="J14" s="14"/>
      <c r="K14" s="16" t="s">
        <v>80</v>
      </c>
      <c r="L14" s="17">
        <v>431050.66297579202</v>
      </c>
      <c r="M14" s="17">
        <v>567253.61242964806</v>
      </c>
      <c r="N14" s="57">
        <v>1.42</v>
      </c>
      <c r="O14" s="57">
        <v>1.28</v>
      </c>
      <c r="P14" s="19">
        <v>38</v>
      </c>
      <c r="Q14" s="13" t="s">
        <v>90</v>
      </c>
      <c r="R14" s="13">
        <v>2008</v>
      </c>
      <c r="S14" s="13" t="s">
        <v>62</v>
      </c>
      <c r="T14" s="13"/>
      <c r="U14" s="20"/>
      <c r="V14" s="14"/>
      <c r="W14" s="13" t="s">
        <v>73</v>
      </c>
      <c r="X14" s="13" t="s">
        <v>336</v>
      </c>
      <c r="Y14" s="13" t="str">
        <f>IF(AA14&gt;0,AA$1,IF(AB14&gt;0,AB$1,IF(AC14&gt;0,AC$1,IF(AD14&gt;0,AD$1, IF(E14="completed site","completed site","not presently developable")))))</f>
        <v>6 to 10 years</v>
      </c>
      <c r="Z14" s="13" t="str">
        <f>IF(AD14&gt;0,AD$1,IF(AC14&gt;0,AC$1,IF(AB14&gt;0,AB$1,IF(AA14&gt;0,AA$1, IF(E14="completed site","completed site","not achievable")))))</f>
        <v>6 to 10 years</v>
      </c>
      <c r="AA14" s="19">
        <f t="shared" si="4"/>
        <v>0</v>
      </c>
      <c r="AB14" s="19">
        <f t="shared" si="0"/>
        <v>38</v>
      </c>
      <c r="AC14" s="19">
        <f t="shared" si="3"/>
        <v>0</v>
      </c>
      <c r="AD14" s="19">
        <f t="shared" si="1"/>
        <v>0</v>
      </c>
      <c r="AE14" s="19">
        <f t="shared" si="2"/>
        <v>38</v>
      </c>
      <c r="AF14" s="23"/>
      <c r="AG14" s="23"/>
      <c r="AH14" s="23"/>
      <c r="AI14" s="23"/>
      <c r="AJ14" s="75"/>
      <c r="AK14" s="23"/>
      <c r="AL14" s="23">
        <v>19</v>
      </c>
      <c r="AM14" s="23">
        <v>19</v>
      </c>
      <c r="AN14" s="23"/>
      <c r="AO14" s="23"/>
      <c r="AP14" s="23"/>
      <c r="AQ14" s="23"/>
      <c r="AR14" s="23"/>
      <c r="AS14" s="23"/>
      <c r="AT14" s="23"/>
      <c r="AU14" s="23"/>
      <c r="AV14" s="36"/>
      <c r="BD14" s="1"/>
    </row>
    <row r="15" spans="1:56" ht="55.2" x14ac:dyDescent="0.3">
      <c r="A15" s="13" t="s">
        <v>62</v>
      </c>
      <c r="B15" s="23"/>
      <c r="C15" s="13">
        <v>31</v>
      </c>
      <c r="D15" s="13" t="s">
        <v>62</v>
      </c>
      <c r="E15" s="14" t="s">
        <v>360</v>
      </c>
      <c r="F15" s="15" t="s">
        <v>65</v>
      </c>
      <c r="G15" s="14" t="s">
        <v>356</v>
      </c>
      <c r="H15" s="14" t="s">
        <v>168</v>
      </c>
      <c r="I15" s="14"/>
      <c r="J15" s="14"/>
      <c r="K15" s="16" t="s">
        <v>80</v>
      </c>
      <c r="L15" s="17">
        <v>431629.39150301798</v>
      </c>
      <c r="M15" s="17">
        <v>566512.34018250997</v>
      </c>
      <c r="N15" s="57">
        <v>2.11</v>
      </c>
      <c r="O15" s="57">
        <v>1.58</v>
      </c>
      <c r="P15" s="19">
        <v>0</v>
      </c>
      <c r="Q15" s="13" t="s">
        <v>68</v>
      </c>
      <c r="R15" s="13">
        <v>2008</v>
      </c>
      <c r="S15" s="13" t="s">
        <v>62</v>
      </c>
      <c r="T15" s="13"/>
      <c r="U15" s="20"/>
      <c r="V15" s="14"/>
      <c r="W15" s="13" t="s">
        <v>336</v>
      </c>
      <c r="X15" s="13" t="s">
        <v>336</v>
      </c>
      <c r="Y15" s="13" t="str">
        <f>IF(AA15&gt;0,AA$1,IF(AB15&gt;0,AB$1,IF(AC15&gt;0,AC$1,IF(AD15&gt;0,AD$1, IF(E15="completed site","completed site","not presently developable")))))</f>
        <v>not presently developable</v>
      </c>
      <c r="Z15" s="13" t="str">
        <f>IF(AD15&gt;0,AD$1,IF(AC15&gt;0,AC$1,IF(AB15&gt;0,AB$1,IF(AA15&gt;0,AA$1, IF(E15="completed site","completed site","not achievable")))))</f>
        <v>not achievable</v>
      </c>
      <c r="AA15" s="19">
        <f t="shared" si="4"/>
        <v>0</v>
      </c>
      <c r="AB15" s="19">
        <f t="shared" si="0"/>
        <v>0</v>
      </c>
      <c r="AC15" s="19">
        <f t="shared" si="3"/>
        <v>0</v>
      </c>
      <c r="AD15" s="19">
        <f t="shared" si="1"/>
        <v>0</v>
      </c>
      <c r="AE15" s="19">
        <f t="shared" si="2"/>
        <v>0</v>
      </c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36"/>
    </row>
    <row r="16" spans="1:56" ht="55.2" x14ac:dyDescent="0.3">
      <c r="A16" s="13" t="s">
        <v>62</v>
      </c>
      <c r="B16" s="23"/>
      <c r="C16" s="13">
        <v>34</v>
      </c>
      <c r="D16" s="13" t="s">
        <v>62</v>
      </c>
      <c r="E16" s="14" t="s">
        <v>361</v>
      </c>
      <c r="F16" s="15" t="s">
        <v>124</v>
      </c>
      <c r="G16" s="14" t="s">
        <v>356</v>
      </c>
      <c r="H16" s="14" t="s">
        <v>168</v>
      </c>
      <c r="I16" s="14"/>
      <c r="J16" s="14"/>
      <c r="K16" s="16" t="s">
        <v>80</v>
      </c>
      <c r="L16" s="17">
        <v>433523.33683468401</v>
      </c>
      <c r="M16" s="17">
        <v>569015.98010460101</v>
      </c>
      <c r="N16" s="57">
        <v>7.22</v>
      </c>
      <c r="O16" s="57">
        <v>3.5</v>
      </c>
      <c r="P16" s="19">
        <v>0</v>
      </c>
      <c r="Q16" s="13" t="s">
        <v>90</v>
      </c>
      <c r="R16" s="13">
        <v>2008</v>
      </c>
      <c r="S16" s="13" t="s">
        <v>62</v>
      </c>
      <c r="T16" s="13"/>
      <c r="U16" s="20"/>
      <c r="V16" s="14"/>
      <c r="W16" s="13" t="s">
        <v>336</v>
      </c>
      <c r="X16" s="13" t="s">
        <v>336</v>
      </c>
      <c r="Y16" s="13" t="str">
        <f>IF(AA16&gt;0,AA$1,IF(AB16&gt;0,AB$1,IF(AC16&gt;0,AC$1,IF(AD16&gt;0,AD$1, IF(E16="completed site","completed site","not presently developable")))))</f>
        <v>not presently developable</v>
      </c>
      <c r="Z16" s="13" t="str">
        <f>IF(AD16&gt;0,AD$1,IF(AC16&gt;0,AC$1,IF(AB16&gt;0,AB$1,IF(AA16&gt;0,AA$1, IF(E16="completed site","completed site","not achievable")))))</f>
        <v>not achievable</v>
      </c>
      <c r="AA16" s="19">
        <f t="shared" si="4"/>
        <v>0</v>
      </c>
      <c r="AB16" s="19">
        <f t="shared" si="0"/>
        <v>0</v>
      </c>
      <c r="AC16" s="19">
        <f t="shared" si="3"/>
        <v>0</v>
      </c>
      <c r="AD16" s="19">
        <f t="shared" si="1"/>
        <v>0</v>
      </c>
      <c r="AE16" s="19">
        <f t="shared" si="2"/>
        <v>0</v>
      </c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36"/>
    </row>
    <row r="17" spans="1:56" ht="55.2" x14ac:dyDescent="0.3">
      <c r="A17" s="13" t="s">
        <v>62</v>
      </c>
      <c r="B17" s="23"/>
      <c r="C17" s="13">
        <v>35</v>
      </c>
      <c r="D17" s="13" t="s">
        <v>62</v>
      </c>
      <c r="E17" s="14" t="s">
        <v>362</v>
      </c>
      <c r="F17" s="15" t="s">
        <v>363</v>
      </c>
      <c r="G17" s="14" t="s">
        <v>356</v>
      </c>
      <c r="H17" s="14" t="s">
        <v>364</v>
      </c>
      <c r="I17" s="14"/>
      <c r="J17" s="14"/>
      <c r="K17" s="16" t="s">
        <v>80</v>
      </c>
      <c r="L17" s="17">
        <v>434793.084210228</v>
      </c>
      <c r="M17" s="17">
        <v>570669.37270414596</v>
      </c>
      <c r="N17" s="57">
        <v>12.38</v>
      </c>
      <c r="O17" s="57">
        <v>9.2899999999999991</v>
      </c>
      <c r="P17" s="19">
        <v>200</v>
      </c>
      <c r="Q17" s="13" t="s">
        <v>90</v>
      </c>
      <c r="R17" s="13">
        <v>2008</v>
      </c>
      <c r="S17" s="13" t="s">
        <v>62</v>
      </c>
      <c r="T17" s="13"/>
      <c r="U17" s="20"/>
      <c r="V17" s="14"/>
      <c r="W17" s="13" t="s">
        <v>73</v>
      </c>
      <c r="X17" s="13" t="s">
        <v>336</v>
      </c>
      <c r="Y17" s="13" t="str">
        <f>IF(AA17&gt;0,AA$1,IF(AB17&gt;0,AB$1,IF(AC17&gt;0,AC$1,IF(AD17&gt;0,AD$1, IF(E17="completed site","completed site","not presently developable")))))</f>
        <v>6 to 10 years</v>
      </c>
      <c r="Z17" s="13" t="str">
        <f>IF(AD17&gt;0,AD$1,IF(AC17&gt;0,AC$1,IF(AB17&gt;0,AB$1,IF(AA17&gt;0,AA$1, IF(E17="completed site","completed site","not achievable")))))</f>
        <v>11 to 15 years</v>
      </c>
      <c r="AA17" s="19">
        <f t="shared" si="4"/>
        <v>0</v>
      </c>
      <c r="AB17" s="19">
        <f t="shared" si="0"/>
        <v>150</v>
      </c>
      <c r="AC17" s="19">
        <f t="shared" si="3"/>
        <v>50</v>
      </c>
      <c r="AD17" s="19">
        <f t="shared" si="1"/>
        <v>0</v>
      </c>
      <c r="AE17" s="19">
        <f t="shared" si="2"/>
        <v>200</v>
      </c>
      <c r="AF17" s="23"/>
      <c r="AG17" s="23"/>
      <c r="AH17" s="23"/>
      <c r="AI17" s="23"/>
      <c r="AJ17" s="75"/>
      <c r="AK17" s="23"/>
      <c r="AL17" s="23">
        <v>30</v>
      </c>
      <c r="AM17" s="23">
        <v>30</v>
      </c>
      <c r="AN17" s="23">
        <v>30</v>
      </c>
      <c r="AO17" s="23">
        <v>30</v>
      </c>
      <c r="AP17" s="23">
        <v>30</v>
      </c>
      <c r="AQ17" s="23">
        <v>30</v>
      </c>
      <c r="AR17" s="23">
        <v>20</v>
      </c>
      <c r="AS17" s="23"/>
      <c r="AT17" s="23"/>
      <c r="AU17" s="23"/>
      <c r="AV17" s="23"/>
      <c r="BD17" s="1"/>
    </row>
    <row r="18" spans="1:56" ht="27.6" x14ac:dyDescent="0.3">
      <c r="A18" s="13" t="s">
        <v>62</v>
      </c>
      <c r="B18" s="23"/>
      <c r="C18" s="13">
        <v>36</v>
      </c>
      <c r="D18" s="13" t="s">
        <v>62</v>
      </c>
      <c r="E18" s="14" t="s">
        <v>365</v>
      </c>
      <c r="F18" s="15" t="s">
        <v>218</v>
      </c>
      <c r="G18" s="14" t="s">
        <v>356</v>
      </c>
      <c r="H18" s="14" t="s">
        <v>168</v>
      </c>
      <c r="I18" s="14"/>
      <c r="J18" s="14"/>
      <c r="K18" s="16" t="s">
        <v>80</v>
      </c>
      <c r="L18" s="17">
        <v>430785.751928457</v>
      </c>
      <c r="M18" s="17">
        <v>567760.113072298</v>
      </c>
      <c r="N18" s="57">
        <v>6.7</v>
      </c>
      <c r="O18" s="57">
        <v>5.03</v>
      </c>
      <c r="P18" s="19">
        <v>151</v>
      </c>
      <c r="Q18" s="13" t="s">
        <v>90</v>
      </c>
      <c r="R18" s="13">
        <v>2008</v>
      </c>
      <c r="S18" s="13" t="s">
        <v>62</v>
      </c>
      <c r="T18" s="13"/>
      <c r="U18" s="20"/>
      <c r="V18" s="14"/>
      <c r="W18" s="13" t="s">
        <v>73</v>
      </c>
      <c r="X18" s="40" t="s">
        <v>336</v>
      </c>
      <c r="Y18" s="13" t="str">
        <f>IF(AA18&gt;0,AA$1,IF(AB18&gt;0,AB$1,IF(AC18&gt;0,AC$1,IF(AD18&gt;0,AD$1, IF(E18="completed site","completed site","not presently developable")))))</f>
        <v>6 to 10 years</v>
      </c>
      <c r="Z18" s="13" t="str">
        <f>IF(AD18&gt;0,AD$1,IF(AC18&gt;0,AC$1,IF(AB18&gt;0,AB$1,IF(AA18&gt;0,AA$1, IF(E18="completed site","completed site","not achievable")))))</f>
        <v>6 to 10 years</v>
      </c>
      <c r="AA18" s="19">
        <f t="shared" si="4"/>
        <v>0</v>
      </c>
      <c r="AB18" s="19">
        <f t="shared" si="0"/>
        <v>151</v>
      </c>
      <c r="AC18" s="19">
        <f t="shared" si="3"/>
        <v>0</v>
      </c>
      <c r="AD18" s="19">
        <f t="shared" si="1"/>
        <v>0</v>
      </c>
      <c r="AE18" s="19">
        <f t="shared" si="2"/>
        <v>151</v>
      </c>
      <c r="AF18" s="23"/>
      <c r="AG18" s="23"/>
      <c r="AH18" s="23"/>
      <c r="AI18" s="23"/>
      <c r="AJ18" s="75"/>
      <c r="AK18" s="23"/>
      <c r="AL18" s="23">
        <v>38</v>
      </c>
      <c r="AM18" s="23">
        <v>38</v>
      </c>
      <c r="AN18" s="23">
        <v>38</v>
      </c>
      <c r="AO18" s="23">
        <v>37</v>
      </c>
      <c r="AP18" s="23"/>
      <c r="AQ18" s="23"/>
      <c r="AR18" s="23"/>
      <c r="AS18" s="23"/>
      <c r="AT18" s="23"/>
      <c r="AU18" s="23"/>
      <c r="AV18" s="23"/>
      <c r="BD18" s="1"/>
    </row>
    <row r="19" spans="1:56" ht="27.6" x14ac:dyDescent="0.3">
      <c r="A19" s="13" t="s">
        <v>62</v>
      </c>
      <c r="B19" s="12">
        <v>103</v>
      </c>
      <c r="C19" s="13">
        <v>37</v>
      </c>
      <c r="D19" s="13" t="s">
        <v>62</v>
      </c>
      <c r="E19" s="14" t="s">
        <v>366</v>
      </c>
      <c r="F19" s="15" t="s">
        <v>64</v>
      </c>
      <c r="G19" s="14" t="s">
        <v>356</v>
      </c>
      <c r="H19" s="14" t="s">
        <v>168</v>
      </c>
      <c r="I19" s="14"/>
      <c r="J19" s="14"/>
      <c r="K19" s="16" t="s">
        <v>80</v>
      </c>
      <c r="L19" s="17">
        <v>432881.90316504502</v>
      </c>
      <c r="M19" s="17">
        <v>566882.21669595398</v>
      </c>
      <c r="N19" s="57">
        <v>11.24</v>
      </c>
      <c r="O19" s="57">
        <v>7</v>
      </c>
      <c r="P19" s="19">
        <v>208</v>
      </c>
      <c r="Q19" s="13" t="s">
        <v>315</v>
      </c>
      <c r="R19" s="13">
        <v>2008</v>
      </c>
      <c r="S19" s="13" t="s">
        <v>62</v>
      </c>
      <c r="T19" s="13"/>
      <c r="U19" s="20"/>
      <c r="V19" s="14"/>
      <c r="W19" s="13" t="s">
        <v>73</v>
      </c>
      <c r="X19" s="40" t="s">
        <v>336</v>
      </c>
      <c r="Y19" s="13" t="str">
        <f>IF(AA19&gt;0,AA$1,IF(AB19&gt;0,AB$1,IF(AC19&gt;0,AC$1,IF(AD19&gt;0,AD$1, IF(E19="completed site","completed site","not presently developable")))))</f>
        <v>6 to 10 years</v>
      </c>
      <c r="Z19" s="13" t="str">
        <f>IF(AD19&gt;0,AD$1,IF(AC19&gt;0,AC$1,IF(AB19&gt;0,AB$1,IF(AA19&gt;0,AA$1, IF(E19="completed site","completed site","not achievable")))))</f>
        <v>16 years plus</v>
      </c>
      <c r="AA19" s="19">
        <f t="shared" si="4"/>
        <v>0</v>
      </c>
      <c r="AB19" s="19">
        <f t="shared" si="0"/>
        <v>30</v>
      </c>
      <c r="AC19" s="19">
        <f t="shared" si="3"/>
        <v>150</v>
      </c>
      <c r="AD19" s="19">
        <f t="shared" si="1"/>
        <v>28</v>
      </c>
      <c r="AE19" s="19">
        <f t="shared" si="2"/>
        <v>208</v>
      </c>
      <c r="AF19" s="13"/>
      <c r="AG19" s="13"/>
      <c r="AH19" s="13"/>
      <c r="AI19" s="13"/>
      <c r="AJ19" s="75"/>
      <c r="AK19" s="13"/>
      <c r="AL19" s="13"/>
      <c r="AM19" s="13"/>
      <c r="AN19" s="13"/>
      <c r="AO19" s="13"/>
      <c r="AP19" s="13">
        <v>30</v>
      </c>
      <c r="AQ19" s="13">
        <v>30</v>
      </c>
      <c r="AR19" s="13">
        <v>30</v>
      </c>
      <c r="AS19" s="13">
        <v>30</v>
      </c>
      <c r="AT19" s="13">
        <v>30</v>
      </c>
      <c r="AU19" s="13">
        <v>30</v>
      </c>
      <c r="AV19" s="13">
        <v>28</v>
      </c>
      <c r="BD19" s="1"/>
    </row>
    <row r="20" spans="1:56" ht="27.6" x14ac:dyDescent="0.3">
      <c r="A20" s="13" t="s">
        <v>62</v>
      </c>
      <c r="B20" s="12">
        <v>79</v>
      </c>
      <c r="C20" s="13">
        <v>38</v>
      </c>
      <c r="D20" s="13" t="s">
        <v>62</v>
      </c>
      <c r="E20" s="14" t="s">
        <v>367</v>
      </c>
      <c r="F20" s="15" t="s">
        <v>218</v>
      </c>
      <c r="G20" s="14" t="s">
        <v>393</v>
      </c>
      <c r="H20" s="14" t="s">
        <v>168</v>
      </c>
      <c r="I20" s="14"/>
      <c r="J20" s="14"/>
      <c r="K20" s="16" t="s">
        <v>80</v>
      </c>
      <c r="L20" s="17">
        <v>432217.21789863601</v>
      </c>
      <c r="M20" s="17">
        <v>568100.69923845201</v>
      </c>
      <c r="N20" s="57">
        <v>1.43</v>
      </c>
      <c r="O20" s="57">
        <v>1.29</v>
      </c>
      <c r="P20" s="19">
        <v>69</v>
      </c>
      <c r="Q20" s="13" t="s">
        <v>842</v>
      </c>
      <c r="R20" s="13">
        <v>2008</v>
      </c>
      <c r="S20" s="13" t="s">
        <v>62</v>
      </c>
      <c r="T20" s="13"/>
      <c r="U20" s="20"/>
      <c r="V20" s="14"/>
      <c r="W20" s="13" t="s">
        <v>73</v>
      </c>
      <c r="X20" s="13" t="s">
        <v>336</v>
      </c>
      <c r="Y20" s="13" t="str">
        <f>IF(AA20&gt;0,AA$1,IF(AB20&gt;0,AB$1,IF(AC20&gt;0,AC$1,IF(AD20&gt;0,AD$1, IF(E20="completed site","completed site","not presently developable")))))</f>
        <v>6 to 10 years</v>
      </c>
      <c r="Z20" s="13" t="str">
        <f>IF(AD20&gt;0,AD$1,IF(AC20&gt;0,AC$1,IF(AB20&gt;0,AB$1,IF(AA20&gt;0,AA$1, IF(E20="completed site","completed site","not achievable")))))</f>
        <v>6 to 10 years</v>
      </c>
      <c r="AA20" s="19">
        <f t="shared" si="4"/>
        <v>0</v>
      </c>
      <c r="AB20" s="19">
        <f t="shared" si="0"/>
        <v>69</v>
      </c>
      <c r="AC20" s="19">
        <f t="shared" si="3"/>
        <v>0</v>
      </c>
      <c r="AD20" s="19">
        <f t="shared" si="1"/>
        <v>0</v>
      </c>
      <c r="AE20" s="19">
        <f t="shared" si="2"/>
        <v>69</v>
      </c>
      <c r="AF20" s="13"/>
      <c r="AG20" s="13"/>
      <c r="AH20" s="13"/>
      <c r="AI20" s="13"/>
      <c r="AJ20" s="75"/>
      <c r="AK20" s="13"/>
      <c r="AL20" s="13">
        <v>35</v>
      </c>
      <c r="AM20" s="13">
        <v>34</v>
      </c>
      <c r="AN20" s="13"/>
      <c r="AO20" s="13"/>
      <c r="AP20" s="13"/>
      <c r="AQ20" s="13"/>
      <c r="AR20" s="13"/>
      <c r="AS20" s="13"/>
      <c r="AT20" s="13"/>
      <c r="AU20" s="13"/>
      <c r="AV20" s="13"/>
      <c r="BD20" s="1"/>
    </row>
    <row r="21" spans="1:56" ht="27.6" x14ac:dyDescent="0.3">
      <c r="A21" s="13" t="s">
        <v>62</v>
      </c>
      <c r="B21" s="23"/>
      <c r="C21" s="13">
        <v>48</v>
      </c>
      <c r="D21" s="13" t="s">
        <v>62</v>
      </c>
      <c r="E21" s="14" t="s">
        <v>368</v>
      </c>
      <c r="F21" s="15" t="s">
        <v>64</v>
      </c>
      <c r="G21" s="14" t="s">
        <v>356</v>
      </c>
      <c r="H21" s="14" t="s">
        <v>101</v>
      </c>
      <c r="I21" s="14"/>
      <c r="J21" s="14"/>
      <c r="K21" s="16" t="s">
        <v>80</v>
      </c>
      <c r="L21" s="17">
        <v>431953.59636442002</v>
      </c>
      <c r="M21" s="17">
        <v>566791.99468546</v>
      </c>
      <c r="N21" s="57">
        <v>0.12</v>
      </c>
      <c r="O21" s="57">
        <v>0.12</v>
      </c>
      <c r="P21" s="19">
        <v>5</v>
      </c>
      <c r="Q21" s="13" t="s">
        <v>68</v>
      </c>
      <c r="R21" s="13">
        <v>2008</v>
      </c>
      <c r="S21" s="13" t="s">
        <v>62</v>
      </c>
      <c r="T21" s="13"/>
      <c r="U21" s="20"/>
      <c r="V21" s="14"/>
      <c r="W21" s="13" t="s">
        <v>73</v>
      </c>
      <c r="X21" s="13" t="s">
        <v>336</v>
      </c>
      <c r="Y21" s="13" t="str">
        <f>IF(AA21&gt;0,AA$1,IF(AB21&gt;0,AB$1,IF(AC21&gt;0,AC$1,IF(AD21&gt;0,AD$1, IF(E21="completed site","completed site","not presently developable")))))</f>
        <v>6 to 10 years</v>
      </c>
      <c r="Z21" s="13" t="str">
        <f>IF(AD21&gt;0,AD$1,IF(AC21&gt;0,AC$1,IF(AB21&gt;0,AB$1,IF(AA21&gt;0,AA$1, IF(E21="completed site","completed site","not achievable")))))</f>
        <v>6 to 10 years</v>
      </c>
      <c r="AA21" s="19">
        <f t="shared" si="4"/>
        <v>0</v>
      </c>
      <c r="AB21" s="19">
        <f t="shared" si="0"/>
        <v>5</v>
      </c>
      <c r="AC21" s="19">
        <f t="shared" si="3"/>
        <v>0</v>
      </c>
      <c r="AD21" s="19">
        <f t="shared" si="1"/>
        <v>0</v>
      </c>
      <c r="AE21" s="19">
        <f t="shared" si="2"/>
        <v>5</v>
      </c>
      <c r="AF21" s="23"/>
      <c r="AG21" s="23"/>
      <c r="AH21" s="23"/>
      <c r="AI21" s="23"/>
      <c r="AJ21" s="75"/>
      <c r="AK21" s="23"/>
      <c r="AL21" s="23">
        <v>5</v>
      </c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BD21" s="1"/>
    </row>
    <row r="22" spans="1:56" ht="69" x14ac:dyDescent="0.3">
      <c r="A22" s="13" t="s">
        <v>62</v>
      </c>
      <c r="B22" s="23">
        <v>109</v>
      </c>
      <c r="C22" s="13">
        <v>55</v>
      </c>
      <c r="D22" s="13" t="s">
        <v>62</v>
      </c>
      <c r="E22" s="14" t="s">
        <v>369</v>
      </c>
      <c r="F22" s="15" t="s">
        <v>161</v>
      </c>
      <c r="G22" s="14" t="s">
        <v>356</v>
      </c>
      <c r="H22" s="14" t="s">
        <v>370</v>
      </c>
      <c r="I22" s="28"/>
      <c r="J22" s="28"/>
      <c r="K22" s="16" t="s">
        <v>80</v>
      </c>
      <c r="L22" s="17">
        <v>425628.99306304601</v>
      </c>
      <c r="M22" s="17">
        <v>572123.92298614804</v>
      </c>
      <c r="N22" s="57">
        <v>37.880000000000003</v>
      </c>
      <c r="O22" s="57">
        <v>28.41</v>
      </c>
      <c r="P22" s="19">
        <v>0</v>
      </c>
      <c r="Q22" s="13" t="s">
        <v>371</v>
      </c>
      <c r="R22" s="13">
        <v>2008</v>
      </c>
      <c r="S22" s="13" t="s">
        <v>62</v>
      </c>
      <c r="T22" s="13"/>
      <c r="U22" s="20"/>
      <c r="V22" s="14"/>
      <c r="W22" s="13" t="s">
        <v>336</v>
      </c>
      <c r="X22" s="13" t="s">
        <v>336</v>
      </c>
      <c r="Y22" s="13" t="str">
        <f>IF(AA22&gt;0,AA$1,IF(AB22&gt;0,AB$1,IF(AC22&gt;0,AC$1,IF(AD22&gt;0,AD$1, IF(E22="completed site","completed site","not presently developable")))))</f>
        <v>not presently developable</v>
      </c>
      <c r="Z22" s="13" t="str">
        <f>IF(AD22&gt;0,AD$1,IF(AC22&gt;0,AC$1,IF(AB22&gt;0,AB$1,IF(AA22&gt;0,AA$1, IF(E22="completed site","completed site","not achievable")))))</f>
        <v>not achievable</v>
      </c>
      <c r="AA22" s="19">
        <f t="shared" si="4"/>
        <v>0</v>
      </c>
      <c r="AB22" s="19">
        <f t="shared" si="0"/>
        <v>0</v>
      </c>
      <c r="AC22" s="19">
        <f t="shared" si="3"/>
        <v>0</v>
      </c>
      <c r="AD22" s="19">
        <f t="shared" si="1"/>
        <v>0</v>
      </c>
      <c r="AE22" s="19">
        <f t="shared" si="2"/>
        <v>0</v>
      </c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36"/>
    </row>
    <row r="23" spans="1:56" ht="41.4" x14ac:dyDescent="0.3">
      <c r="A23" s="13" t="s">
        <v>62</v>
      </c>
      <c r="B23" s="12">
        <v>8</v>
      </c>
      <c r="C23" s="13">
        <v>56</v>
      </c>
      <c r="D23" s="13" t="s">
        <v>62</v>
      </c>
      <c r="E23" s="14" t="s">
        <v>372</v>
      </c>
      <c r="F23" s="15" t="s">
        <v>100</v>
      </c>
      <c r="G23" s="14" t="s">
        <v>356</v>
      </c>
      <c r="H23" s="14" t="s">
        <v>373</v>
      </c>
      <c r="I23" s="14"/>
      <c r="J23" s="14"/>
      <c r="K23" s="16" t="s">
        <v>80</v>
      </c>
      <c r="L23" s="17">
        <v>426588.33929994801</v>
      </c>
      <c r="M23" s="17">
        <v>570302.18436791794</v>
      </c>
      <c r="N23" s="57">
        <v>2.5499999999999998</v>
      </c>
      <c r="O23" s="57">
        <v>1.91</v>
      </c>
      <c r="P23" s="19">
        <v>57</v>
      </c>
      <c r="Q23" s="13" t="s">
        <v>90</v>
      </c>
      <c r="R23" s="13">
        <v>2008</v>
      </c>
      <c r="S23" s="13" t="s">
        <v>62</v>
      </c>
      <c r="T23" s="13"/>
      <c r="U23" s="20"/>
      <c r="V23" s="14"/>
      <c r="W23" s="13" t="s">
        <v>73</v>
      </c>
      <c r="X23" s="13" t="s">
        <v>336</v>
      </c>
      <c r="Y23" s="13" t="str">
        <f>IF(AA23&gt;0,AA$1,IF(AB23&gt;0,AB$1,IF(AC23&gt;0,AC$1,IF(AD23&gt;0,AD$1, IF(E23="completed site","completed site","not presently developable")))))</f>
        <v>6 to 10 years</v>
      </c>
      <c r="Z23" s="13" t="str">
        <f>IF(AD23&gt;0,AD$1,IF(AC23&gt;0,AC$1,IF(AB23&gt;0,AB$1,IF(AA23&gt;0,AA$1, IF(E23="completed site","completed site","not achievable")))))</f>
        <v>11 to 15 years</v>
      </c>
      <c r="AA23" s="19">
        <f t="shared" si="4"/>
        <v>0</v>
      </c>
      <c r="AB23" s="19">
        <f t="shared" si="0"/>
        <v>29</v>
      </c>
      <c r="AC23" s="19">
        <f t="shared" si="3"/>
        <v>29</v>
      </c>
      <c r="AD23" s="19">
        <f t="shared" si="1"/>
        <v>0</v>
      </c>
      <c r="AE23" s="19">
        <f t="shared" si="2"/>
        <v>58</v>
      </c>
      <c r="AF23" s="13"/>
      <c r="AG23" s="13"/>
      <c r="AH23" s="13"/>
      <c r="AI23" s="13"/>
      <c r="AJ23" s="75"/>
      <c r="AK23" s="13"/>
      <c r="AL23" s="13"/>
      <c r="AM23" s="13"/>
      <c r="AN23" s="13"/>
      <c r="AO23" s="13"/>
      <c r="AP23" s="13">
        <v>29</v>
      </c>
      <c r="AQ23" s="13">
        <v>29</v>
      </c>
      <c r="AR23" s="13"/>
      <c r="AS23" s="13"/>
      <c r="AT23" s="13"/>
      <c r="AU23" s="13"/>
      <c r="AV23" s="13"/>
      <c r="BD23" s="1"/>
    </row>
    <row r="24" spans="1:56" ht="69" x14ac:dyDescent="0.3">
      <c r="A24" s="13" t="s">
        <v>62</v>
      </c>
      <c r="B24" s="12">
        <v>11</v>
      </c>
      <c r="C24" s="13">
        <v>57</v>
      </c>
      <c r="D24" s="13" t="s">
        <v>62</v>
      </c>
      <c r="E24" s="14" t="s">
        <v>374</v>
      </c>
      <c r="F24" s="15" t="s">
        <v>100</v>
      </c>
      <c r="G24" s="14" t="s">
        <v>356</v>
      </c>
      <c r="H24" s="14" t="s">
        <v>375</v>
      </c>
      <c r="I24" s="14"/>
      <c r="J24" s="14"/>
      <c r="K24" s="16"/>
      <c r="L24" s="17">
        <v>426988.54210965201</v>
      </c>
      <c r="M24" s="17">
        <v>570027.43555733399</v>
      </c>
      <c r="N24" s="57">
        <v>22.97</v>
      </c>
      <c r="O24" s="57">
        <v>17.23</v>
      </c>
      <c r="P24" s="19">
        <v>583</v>
      </c>
      <c r="Q24" s="13" t="s">
        <v>90</v>
      </c>
      <c r="R24" s="13">
        <v>2008</v>
      </c>
      <c r="S24" s="13" t="s">
        <v>62</v>
      </c>
      <c r="T24" s="13"/>
      <c r="U24" s="20"/>
      <c r="V24" s="14"/>
      <c r="W24" s="13" t="s">
        <v>73</v>
      </c>
      <c r="X24" s="13" t="s">
        <v>73</v>
      </c>
      <c r="Y24" s="13" t="str">
        <f>IF(AA24&gt;0,AA$1,IF(AB24&gt;0,AB$1,IF(AC24&gt;0,AC$1,IF(AD24&gt;0,AD$1, IF(E24="completed site","completed site","not presently developable")))))</f>
        <v>6 to 10 years</v>
      </c>
      <c r="Z24" s="13" t="str">
        <f>IF(AD24&gt;0,AD$1,IF(AC24&gt;0,AC$1,IF(AB24&gt;0,AB$1,IF(AA24&gt;0,AA$1, IF(E24="completed site","completed site","not achievable")))))</f>
        <v>16 years plus</v>
      </c>
      <c r="AA24" s="19">
        <f t="shared" si="4"/>
        <v>0</v>
      </c>
      <c r="AB24" s="19">
        <f t="shared" si="0"/>
        <v>231</v>
      </c>
      <c r="AC24" s="19">
        <f t="shared" si="3"/>
        <v>272</v>
      </c>
      <c r="AD24" s="19">
        <f t="shared" si="1"/>
        <v>80</v>
      </c>
      <c r="AE24" s="19">
        <f t="shared" si="2"/>
        <v>583</v>
      </c>
      <c r="AF24" s="13"/>
      <c r="AG24" s="23"/>
      <c r="AH24" s="13"/>
      <c r="AI24" s="13"/>
      <c r="AJ24" s="75"/>
      <c r="AK24" s="13"/>
      <c r="AL24" s="13">
        <v>20</v>
      </c>
      <c r="AM24" s="13">
        <v>50</v>
      </c>
      <c r="AN24" s="13">
        <v>50</v>
      </c>
      <c r="AO24" s="13">
        <v>50</v>
      </c>
      <c r="AP24" s="13">
        <v>61</v>
      </c>
      <c r="AQ24" s="13">
        <v>61</v>
      </c>
      <c r="AR24" s="13">
        <v>61</v>
      </c>
      <c r="AS24" s="13">
        <v>50</v>
      </c>
      <c r="AT24" s="13">
        <v>50</v>
      </c>
      <c r="AU24" s="13">
        <v>50</v>
      </c>
      <c r="AV24" s="13">
        <v>80</v>
      </c>
      <c r="BD24" s="1"/>
    </row>
    <row r="25" spans="1:56" ht="27.6" x14ac:dyDescent="0.3">
      <c r="A25" s="13" t="s">
        <v>62</v>
      </c>
      <c r="B25" s="12">
        <v>102</v>
      </c>
      <c r="C25" s="13">
        <v>59</v>
      </c>
      <c r="D25" s="13" t="s">
        <v>62</v>
      </c>
      <c r="E25" s="14" t="s">
        <v>376</v>
      </c>
      <c r="F25" s="15" t="s">
        <v>64</v>
      </c>
      <c r="G25" s="14" t="s">
        <v>356</v>
      </c>
      <c r="H25" s="14" t="s">
        <v>78</v>
      </c>
      <c r="I25" s="14"/>
      <c r="J25" s="14"/>
      <c r="K25" s="16" t="s">
        <v>80</v>
      </c>
      <c r="L25" s="17">
        <v>432616.20843292802</v>
      </c>
      <c r="M25" s="17">
        <v>566896.62742289703</v>
      </c>
      <c r="N25" s="57">
        <v>2.58</v>
      </c>
      <c r="O25" s="57">
        <v>1.94</v>
      </c>
      <c r="P25" s="19">
        <v>58</v>
      </c>
      <c r="Q25" s="13" t="s">
        <v>68</v>
      </c>
      <c r="R25" s="13">
        <v>2008</v>
      </c>
      <c r="S25" s="13" t="s">
        <v>62</v>
      </c>
      <c r="T25" s="13"/>
      <c r="U25" s="20"/>
      <c r="V25" s="14"/>
      <c r="W25" s="13" t="s">
        <v>73</v>
      </c>
      <c r="X25" s="13" t="s">
        <v>73</v>
      </c>
      <c r="Y25" s="13" t="str">
        <f>IF(AA25&gt;0,AA$1,IF(AB25&gt;0,AB$1,IF(AC25&gt;0,AC$1,IF(AD25&gt;0,AD$1, IF(E25="completed site","completed site","not presently developable")))))</f>
        <v>6 to 10 years</v>
      </c>
      <c r="Z25" s="13" t="str">
        <f>IF(AD25&gt;0,AD$1,IF(AC25&gt;0,AC$1,IF(AB25&gt;0,AB$1,IF(AA25&gt;0,AA$1, IF(E25="completed site","completed site","not achievable")))))</f>
        <v>6 to 10 years</v>
      </c>
      <c r="AA25" s="19">
        <f t="shared" si="4"/>
        <v>0</v>
      </c>
      <c r="AB25" s="19">
        <f t="shared" si="0"/>
        <v>58</v>
      </c>
      <c r="AC25" s="19">
        <f t="shared" si="3"/>
        <v>0</v>
      </c>
      <c r="AD25" s="19">
        <f t="shared" si="1"/>
        <v>0</v>
      </c>
      <c r="AE25" s="19">
        <f t="shared" si="2"/>
        <v>58</v>
      </c>
      <c r="AF25" s="23"/>
      <c r="AG25" s="23"/>
      <c r="AH25" s="23"/>
      <c r="AI25" s="23"/>
      <c r="AJ25" s="75"/>
      <c r="AK25" s="23"/>
      <c r="AL25" s="23">
        <v>19</v>
      </c>
      <c r="AM25" s="23">
        <v>19</v>
      </c>
      <c r="AN25" s="23">
        <v>20</v>
      </c>
      <c r="AO25" s="23"/>
      <c r="AP25" s="23"/>
      <c r="AQ25" s="23"/>
      <c r="AR25" s="23"/>
      <c r="AS25" s="23"/>
      <c r="AT25" s="23"/>
      <c r="AU25" s="23"/>
      <c r="AV25" s="23"/>
      <c r="BD25" s="1"/>
    </row>
    <row r="26" spans="1:56" ht="55.2" x14ac:dyDescent="0.3">
      <c r="A26" s="13" t="s">
        <v>62</v>
      </c>
      <c r="B26" s="23"/>
      <c r="C26" s="13">
        <v>60</v>
      </c>
      <c r="D26" s="13" t="s">
        <v>62</v>
      </c>
      <c r="E26" s="14" t="s">
        <v>377</v>
      </c>
      <c r="F26" s="15" t="s">
        <v>64</v>
      </c>
      <c r="G26" s="14" t="s">
        <v>356</v>
      </c>
      <c r="H26" s="14" t="s">
        <v>168</v>
      </c>
      <c r="I26" s="14"/>
      <c r="J26" s="14"/>
      <c r="K26" s="16" t="s">
        <v>80</v>
      </c>
      <c r="L26" s="17">
        <v>432776.48296067701</v>
      </c>
      <c r="M26" s="17">
        <v>566411.78379506804</v>
      </c>
      <c r="N26" s="57">
        <v>0.63</v>
      </c>
      <c r="O26" s="57">
        <v>0.56999999999999995</v>
      </c>
      <c r="P26" s="19">
        <v>0</v>
      </c>
      <c r="Q26" s="13" t="s">
        <v>68</v>
      </c>
      <c r="R26" s="13">
        <v>2008</v>
      </c>
      <c r="S26" s="13" t="s">
        <v>62</v>
      </c>
      <c r="T26" s="13"/>
      <c r="U26" s="20"/>
      <c r="V26" s="14"/>
      <c r="W26" s="13" t="s">
        <v>336</v>
      </c>
      <c r="X26" s="13" t="s">
        <v>336</v>
      </c>
      <c r="Y26" s="13" t="str">
        <f>IF(AA26&gt;0,AA$1,IF(AB26&gt;0,AB$1,IF(AC26&gt;0,AC$1,IF(AD26&gt;0,AD$1, IF(E26="completed site","completed site","not presently developable")))))</f>
        <v>not presently developable</v>
      </c>
      <c r="Z26" s="13" t="str">
        <f>IF(AD26&gt;0,AD$1,IF(AC26&gt;0,AC$1,IF(AB26&gt;0,AB$1,IF(AA26&gt;0,AA$1, IF(E26="completed site","completed site","not achievable")))))</f>
        <v>not achievable</v>
      </c>
      <c r="AA26" s="19">
        <f t="shared" si="4"/>
        <v>0</v>
      </c>
      <c r="AB26" s="19">
        <f t="shared" si="0"/>
        <v>0</v>
      </c>
      <c r="AC26" s="19">
        <f t="shared" si="3"/>
        <v>0</v>
      </c>
      <c r="AD26" s="19">
        <f t="shared" si="1"/>
        <v>0</v>
      </c>
      <c r="AE26" s="19">
        <f t="shared" si="2"/>
        <v>0</v>
      </c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36"/>
    </row>
    <row r="27" spans="1:56" ht="55.2" x14ac:dyDescent="0.3">
      <c r="A27" s="13"/>
      <c r="B27" s="23"/>
      <c r="C27" s="13">
        <v>61</v>
      </c>
      <c r="D27" s="13" t="s">
        <v>62</v>
      </c>
      <c r="E27" s="14" t="s">
        <v>378</v>
      </c>
      <c r="F27" s="15" t="s">
        <v>379</v>
      </c>
      <c r="G27" s="14" t="s">
        <v>356</v>
      </c>
      <c r="H27" s="14" t="s">
        <v>78</v>
      </c>
      <c r="I27" s="14"/>
      <c r="J27" s="14"/>
      <c r="K27" s="16" t="s">
        <v>80</v>
      </c>
      <c r="L27" s="17">
        <v>433443.09091513703</v>
      </c>
      <c r="M27" s="17">
        <v>567426.48416695895</v>
      </c>
      <c r="N27" s="57">
        <v>5.09</v>
      </c>
      <c r="O27" s="57">
        <v>3.82</v>
      </c>
      <c r="P27" s="19">
        <v>0</v>
      </c>
      <c r="Q27" s="13" t="s">
        <v>68</v>
      </c>
      <c r="R27" s="13">
        <v>2008</v>
      </c>
      <c r="S27" s="13" t="s">
        <v>62</v>
      </c>
      <c r="T27" s="13"/>
      <c r="U27" s="20"/>
      <c r="V27" s="14"/>
      <c r="W27" s="13" t="s">
        <v>336</v>
      </c>
      <c r="X27" s="13" t="s">
        <v>336</v>
      </c>
      <c r="Y27" s="13" t="str">
        <f>IF(AA27&gt;0,AA$1,IF(AB27&gt;0,AB$1,IF(AC27&gt;0,AC$1,IF(AD27&gt;0,AD$1, IF(E27="completed site","completed site","not presently developable")))))</f>
        <v>not presently developable</v>
      </c>
      <c r="Z27" s="13" t="str">
        <f>IF(AD27&gt;0,AD$1,IF(AC27&gt;0,AC$1,IF(AB27&gt;0,AB$1,IF(AA27&gt;0,AA$1, IF(E27="completed site","completed site","not achievable")))))</f>
        <v>not achievable</v>
      </c>
      <c r="AA27" s="19">
        <f t="shared" si="4"/>
        <v>0</v>
      </c>
      <c r="AB27" s="19">
        <f t="shared" si="0"/>
        <v>0</v>
      </c>
      <c r="AC27" s="19">
        <f t="shared" si="3"/>
        <v>0</v>
      </c>
      <c r="AD27" s="19">
        <f t="shared" si="1"/>
        <v>0</v>
      </c>
      <c r="AE27" s="19">
        <f t="shared" si="2"/>
        <v>0</v>
      </c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36"/>
    </row>
    <row r="28" spans="1:56" ht="138" x14ac:dyDescent="0.3">
      <c r="A28" s="95"/>
      <c r="B28" s="12">
        <v>29</v>
      </c>
      <c r="C28" s="23" t="s">
        <v>380</v>
      </c>
      <c r="D28" s="23"/>
      <c r="E28" s="27" t="s">
        <v>381</v>
      </c>
      <c r="F28" s="15" t="s">
        <v>88</v>
      </c>
      <c r="G28" s="14" t="s">
        <v>382</v>
      </c>
      <c r="H28" s="14" t="s">
        <v>89</v>
      </c>
      <c r="I28" s="14"/>
      <c r="J28" s="14"/>
      <c r="K28" s="16" t="s">
        <v>80</v>
      </c>
      <c r="L28" s="17">
        <v>430436.280917547</v>
      </c>
      <c r="M28" s="17">
        <v>571889.16333431995</v>
      </c>
      <c r="N28" s="57"/>
      <c r="O28" s="57"/>
      <c r="P28" s="19">
        <v>57</v>
      </c>
      <c r="Q28" s="13" t="s">
        <v>315</v>
      </c>
      <c r="R28" s="13">
        <v>2008</v>
      </c>
      <c r="S28" s="13" t="s">
        <v>383</v>
      </c>
      <c r="T28" s="13" t="s">
        <v>70</v>
      </c>
      <c r="U28" s="20" t="s">
        <v>384</v>
      </c>
      <c r="V28" s="14" t="s">
        <v>385</v>
      </c>
      <c r="W28" s="13" t="s">
        <v>73</v>
      </c>
      <c r="X28" s="13" t="s">
        <v>73</v>
      </c>
      <c r="Y28" s="13" t="str">
        <f>IF(AA28&gt;0,AA$1,IF(AB28&gt;0,AB$1,IF(AC28&gt;0,AC$1,IF(AD28&gt;0,AD$1, IF(E28="completed site","completed site","not presently developable")))))</f>
        <v>next 5 years</v>
      </c>
      <c r="Z28" s="13" t="str">
        <f>IF(AD28&gt;0,AD$1,IF(AC28&gt;0,AC$1,IF(AB28&gt;0,AB$1,IF(AA28&gt;0,AA$1, IF(E28="completed site","completed site","not achievable")))))</f>
        <v>next 5 years</v>
      </c>
      <c r="AA28" s="19">
        <f t="shared" si="4"/>
        <v>57</v>
      </c>
      <c r="AB28" s="19">
        <f t="shared" si="0"/>
        <v>0</v>
      </c>
      <c r="AC28" s="19">
        <f t="shared" si="3"/>
        <v>0</v>
      </c>
      <c r="AD28" s="19">
        <f t="shared" si="1"/>
        <v>0</v>
      </c>
      <c r="AE28" s="19">
        <f t="shared" si="2"/>
        <v>57</v>
      </c>
      <c r="AF28" s="13"/>
      <c r="AG28" s="75"/>
      <c r="AH28" s="75"/>
      <c r="AI28" s="75"/>
      <c r="AJ28" s="13">
        <v>30</v>
      </c>
      <c r="AK28" s="32">
        <v>27</v>
      </c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36"/>
      <c r="BD28" s="1"/>
    </row>
    <row r="29" spans="1:56" ht="27.6" x14ac:dyDescent="0.3">
      <c r="A29" s="95"/>
      <c r="B29" s="12"/>
      <c r="C29" s="23" t="s">
        <v>386</v>
      </c>
      <c r="D29" s="23"/>
      <c r="E29" s="27" t="s">
        <v>387</v>
      </c>
      <c r="F29" s="15" t="s">
        <v>88</v>
      </c>
      <c r="G29" s="14" t="s">
        <v>382</v>
      </c>
      <c r="H29" s="14"/>
      <c r="I29" s="14"/>
      <c r="J29" s="14"/>
      <c r="K29" s="16"/>
      <c r="L29" s="17"/>
      <c r="M29" s="17"/>
      <c r="N29" s="57"/>
      <c r="O29" s="57"/>
      <c r="P29" s="19">
        <v>50</v>
      </c>
      <c r="Q29" s="13" t="s">
        <v>315</v>
      </c>
      <c r="R29" s="13">
        <v>2019</v>
      </c>
      <c r="S29" s="13" t="s">
        <v>388</v>
      </c>
      <c r="T29" s="13" t="s">
        <v>70</v>
      </c>
      <c r="U29" s="20" t="s">
        <v>384</v>
      </c>
      <c r="V29" s="14" t="s">
        <v>389</v>
      </c>
      <c r="W29" s="13" t="s">
        <v>73</v>
      </c>
      <c r="X29" s="13" t="s">
        <v>73</v>
      </c>
      <c r="Y29" s="13" t="str">
        <f>IF(AA29&gt;0,AA$1,IF(AB29&gt;0,AB$1,IF(AC29&gt;0,AC$1,IF(AD29&gt;0,AD$1, IF(E29="completed site","completed site","not presently developable")))))</f>
        <v>6 to 10 years</v>
      </c>
      <c r="Z29" s="13" t="str">
        <f>IF(AD29&gt;0,AD$1,IF(AC29&gt;0,AC$1,IF(AB29&gt;0,AB$1,IF(AA29&gt;0,AA$1, IF(E29="completed site","completed site","not achievable")))))</f>
        <v>6 to 10 years</v>
      </c>
      <c r="AA29" s="19">
        <f t="shared" si="4"/>
        <v>0</v>
      </c>
      <c r="AB29" s="19">
        <f t="shared" si="0"/>
        <v>55</v>
      </c>
      <c r="AC29" s="19">
        <f t="shared" si="3"/>
        <v>0</v>
      </c>
      <c r="AD29" s="19">
        <f t="shared" si="1"/>
        <v>0</v>
      </c>
      <c r="AE29" s="19">
        <f t="shared" si="2"/>
        <v>55</v>
      </c>
      <c r="AF29" s="75"/>
      <c r="AG29" s="75"/>
      <c r="AH29" s="75"/>
      <c r="AI29" s="75"/>
      <c r="AJ29" s="13"/>
      <c r="AK29" s="13"/>
      <c r="AL29" s="32">
        <v>20</v>
      </c>
      <c r="AM29" s="13">
        <v>20</v>
      </c>
      <c r="AN29" s="13">
        <v>15</v>
      </c>
      <c r="AO29" s="13"/>
      <c r="AP29" s="13"/>
      <c r="AQ29" s="13"/>
      <c r="AR29" s="13"/>
      <c r="AS29" s="13"/>
      <c r="AT29" s="13"/>
      <c r="AU29" s="13"/>
      <c r="AV29" s="36"/>
      <c r="BD29" s="1"/>
    </row>
    <row r="30" spans="1:56" ht="27.6" x14ac:dyDescent="0.3">
      <c r="A30" s="13" t="s">
        <v>62</v>
      </c>
      <c r="B30" s="12">
        <v>46</v>
      </c>
      <c r="C30" s="13">
        <v>67</v>
      </c>
      <c r="D30" s="13" t="s">
        <v>62</v>
      </c>
      <c r="E30" s="14" t="s">
        <v>390</v>
      </c>
      <c r="F30" s="15" t="s">
        <v>391</v>
      </c>
      <c r="G30" s="14" t="s">
        <v>393</v>
      </c>
      <c r="H30" s="14" t="s">
        <v>78</v>
      </c>
      <c r="I30" s="14"/>
      <c r="J30" s="14"/>
      <c r="K30" s="16" t="s">
        <v>80</v>
      </c>
      <c r="L30" s="17">
        <v>434933.62240511598</v>
      </c>
      <c r="M30" s="17">
        <v>571148.01970404806</v>
      </c>
      <c r="N30" s="57">
        <v>2.72</v>
      </c>
      <c r="O30" s="57">
        <v>2.04</v>
      </c>
      <c r="P30" s="19">
        <v>61</v>
      </c>
      <c r="Q30" s="13" t="s">
        <v>68</v>
      </c>
      <c r="R30" s="13">
        <v>2008</v>
      </c>
      <c r="S30" s="13" t="s">
        <v>62</v>
      </c>
      <c r="T30" s="13"/>
      <c r="U30" s="20"/>
      <c r="V30" s="14"/>
      <c r="W30" s="13" t="s">
        <v>73</v>
      </c>
      <c r="X30" s="13" t="s">
        <v>336</v>
      </c>
      <c r="Y30" s="13" t="str">
        <f>IF(AA30&gt;0,AA$1,IF(AB30&gt;0,AB$1,IF(AC30&gt;0,AC$1,IF(AD30&gt;0,AD$1, IF(E30="completed site","completed site","not presently developable")))))</f>
        <v>6 to 10 years</v>
      </c>
      <c r="Z30" s="13" t="str">
        <f>IF(AD30&gt;0,AD$1,IF(AC30&gt;0,AC$1,IF(AB30&gt;0,AB$1,IF(AA30&gt;0,AA$1, IF(E30="completed site","completed site","not achievable")))))</f>
        <v>6 to 10 years</v>
      </c>
      <c r="AA30" s="19">
        <f t="shared" si="4"/>
        <v>0</v>
      </c>
      <c r="AB30" s="19">
        <f t="shared" si="0"/>
        <v>61</v>
      </c>
      <c r="AC30" s="19">
        <f t="shared" si="3"/>
        <v>0</v>
      </c>
      <c r="AD30" s="19">
        <f t="shared" si="1"/>
        <v>0</v>
      </c>
      <c r="AE30" s="19">
        <f t="shared" si="2"/>
        <v>61</v>
      </c>
      <c r="AF30" s="13"/>
      <c r="AG30" s="13"/>
      <c r="AH30" s="13"/>
      <c r="AI30" s="13"/>
      <c r="AJ30" s="13"/>
      <c r="AK30" s="13"/>
      <c r="AL30" s="13">
        <v>30</v>
      </c>
      <c r="AM30" s="13">
        <v>31</v>
      </c>
      <c r="AN30" s="13"/>
      <c r="AO30" s="13"/>
      <c r="AP30" s="13"/>
      <c r="AQ30" s="13"/>
      <c r="AR30" s="13"/>
      <c r="AS30" s="13"/>
      <c r="AT30" s="13"/>
      <c r="AU30" s="13"/>
      <c r="AV30" s="36"/>
      <c r="BD30" s="1"/>
    </row>
    <row r="31" spans="1:56" ht="41.4" x14ac:dyDescent="0.3">
      <c r="A31" s="13"/>
      <c r="B31" s="12">
        <v>3</v>
      </c>
      <c r="C31" s="23">
        <v>68</v>
      </c>
      <c r="D31" s="23" t="s">
        <v>148</v>
      </c>
      <c r="E31" s="27" t="s">
        <v>392</v>
      </c>
      <c r="F31" s="15" t="s">
        <v>161</v>
      </c>
      <c r="G31" s="14" t="s">
        <v>393</v>
      </c>
      <c r="H31" s="27" t="s">
        <v>168</v>
      </c>
      <c r="I31" s="27"/>
      <c r="J31" s="27"/>
      <c r="K31" s="12" t="s">
        <v>80</v>
      </c>
      <c r="L31" s="105">
        <v>426459.523144259</v>
      </c>
      <c r="M31" s="105">
        <v>574123.12073056505</v>
      </c>
      <c r="N31" s="57">
        <v>6.06</v>
      </c>
      <c r="O31" s="57">
        <v>4.5449999999999999</v>
      </c>
      <c r="P31" s="36">
        <v>150</v>
      </c>
      <c r="Q31" s="13" t="s">
        <v>90</v>
      </c>
      <c r="R31" s="13">
        <v>2008</v>
      </c>
      <c r="S31" s="23" t="s">
        <v>394</v>
      </c>
      <c r="T31" s="23" t="s">
        <v>70</v>
      </c>
      <c r="U31" s="20" t="s">
        <v>384</v>
      </c>
      <c r="V31" s="14" t="s">
        <v>395</v>
      </c>
      <c r="W31" s="13" t="s">
        <v>73</v>
      </c>
      <c r="X31" s="23" t="s">
        <v>73</v>
      </c>
      <c r="Y31" s="13" t="str">
        <f>IF(AA31&gt;0,AA$1,IF(AB31&gt;0,AB$1,IF(AC31&gt;0,AC$1,IF(AD31&gt;0,AD$1, IF(E31="completed site","completed site","not presently developable")))))</f>
        <v>6 to 10 years</v>
      </c>
      <c r="Z31" s="13" t="str">
        <f>IF(AD31&gt;0,AD$1,IF(AC31&gt;0,AC$1,IF(AB31&gt;0,AB$1,IF(AA31&gt;0,AA$1, IF(E31="completed site","completed site","not achievable")))))</f>
        <v>6 to 10 years</v>
      </c>
      <c r="AA31" s="19">
        <f t="shared" si="4"/>
        <v>0</v>
      </c>
      <c r="AB31" s="19">
        <f t="shared" si="0"/>
        <v>150</v>
      </c>
      <c r="AC31" s="19">
        <f t="shared" si="3"/>
        <v>0</v>
      </c>
      <c r="AD31" s="19">
        <f t="shared" si="1"/>
        <v>0</v>
      </c>
      <c r="AE31" s="19">
        <f t="shared" si="2"/>
        <v>150</v>
      </c>
      <c r="AF31" s="13"/>
      <c r="AG31" s="13"/>
      <c r="AH31" s="32"/>
      <c r="AI31" s="75"/>
      <c r="AJ31" s="75"/>
      <c r="AK31" s="75"/>
      <c r="AL31" s="32">
        <v>30</v>
      </c>
      <c r="AM31" s="32">
        <v>40</v>
      </c>
      <c r="AN31" s="32">
        <v>40</v>
      </c>
      <c r="AO31" s="32">
        <v>40</v>
      </c>
      <c r="AP31" s="32"/>
      <c r="AQ31" s="32"/>
      <c r="AR31" s="32"/>
      <c r="AS31" s="32"/>
      <c r="AT31" s="32"/>
      <c r="AU31" s="32"/>
      <c r="AV31" s="36"/>
      <c r="BD31" s="1"/>
    </row>
    <row r="32" spans="1:56" ht="27.6" x14ac:dyDescent="0.3">
      <c r="A32" s="13"/>
      <c r="B32" s="12">
        <v>3</v>
      </c>
      <c r="C32" s="23">
        <v>68</v>
      </c>
      <c r="D32" s="23" t="s">
        <v>396</v>
      </c>
      <c r="E32" s="27" t="s">
        <v>397</v>
      </c>
      <c r="F32" s="15" t="s">
        <v>161</v>
      </c>
      <c r="G32" s="14" t="s">
        <v>393</v>
      </c>
      <c r="H32" s="27" t="s">
        <v>168</v>
      </c>
      <c r="I32" s="27"/>
      <c r="J32" s="27"/>
      <c r="K32" s="12" t="s">
        <v>80</v>
      </c>
      <c r="L32" s="105">
        <v>426303.136144644</v>
      </c>
      <c r="M32" s="105">
        <v>574257.58852833102</v>
      </c>
      <c r="N32" s="57">
        <v>11.42</v>
      </c>
      <c r="O32" s="57">
        <v>8.5649999999999995</v>
      </c>
      <c r="P32" s="36">
        <v>250</v>
      </c>
      <c r="Q32" s="13" t="s">
        <v>90</v>
      </c>
      <c r="R32" s="13">
        <v>2016</v>
      </c>
      <c r="S32" s="23"/>
      <c r="T32" s="23"/>
      <c r="U32" s="20"/>
      <c r="V32" s="14"/>
      <c r="W32" s="13" t="s">
        <v>73</v>
      </c>
      <c r="X32" s="23" t="s">
        <v>73</v>
      </c>
      <c r="Y32" s="13" t="str">
        <f>IF(AA32&gt;0,AA$1,IF(AB32&gt;0,AB$1,IF(AC32&gt;0,AC$1,IF(AD32&gt;0,AD$1, IF(E32="completed site","completed site","not presently developable")))))</f>
        <v>6 to 10 years</v>
      </c>
      <c r="Z32" s="13" t="str">
        <f>IF(AD32&gt;0,AD$1,IF(AC32&gt;0,AC$1,IF(AB32&gt;0,AB$1,IF(AA32&gt;0,AA$1, IF(E32="completed site","completed site","not achievable")))))</f>
        <v>11 to 15 years</v>
      </c>
      <c r="AA32" s="19">
        <f t="shared" si="4"/>
        <v>0</v>
      </c>
      <c r="AB32" s="19">
        <f t="shared" si="0"/>
        <v>130</v>
      </c>
      <c r="AC32" s="19">
        <f t="shared" si="3"/>
        <v>120</v>
      </c>
      <c r="AD32" s="19">
        <f t="shared" si="1"/>
        <v>0</v>
      </c>
      <c r="AE32" s="19">
        <f t="shared" si="2"/>
        <v>250</v>
      </c>
      <c r="AF32" s="23"/>
      <c r="AG32" s="23"/>
      <c r="AH32" s="23"/>
      <c r="AI32" s="75"/>
      <c r="AJ32" s="75"/>
      <c r="AK32" s="75"/>
      <c r="AL32" s="75"/>
      <c r="AM32" s="23">
        <v>10</v>
      </c>
      <c r="AN32" s="23">
        <v>40</v>
      </c>
      <c r="AO32" s="23">
        <v>40</v>
      </c>
      <c r="AP32" s="23">
        <v>40</v>
      </c>
      <c r="AQ32" s="23">
        <v>40</v>
      </c>
      <c r="AR32" s="23">
        <v>40</v>
      </c>
      <c r="AS32" s="23">
        <v>30</v>
      </c>
      <c r="AT32" s="23">
        <v>10</v>
      </c>
      <c r="AU32" s="23"/>
      <c r="AV32" s="36"/>
      <c r="BD32" s="1"/>
    </row>
    <row r="33" spans="1:56" ht="69" x14ac:dyDescent="0.3">
      <c r="A33" s="13"/>
      <c r="B33" s="16" t="s">
        <v>398</v>
      </c>
      <c r="C33" s="13">
        <v>74</v>
      </c>
      <c r="D33" s="13"/>
      <c r="E33" s="14" t="s">
        <v>399</v>
      </c>
      <c r="F33" s="15" t="s">
        <v>236</v>
      </c>
      <c r="G33" s="14" t="s">
        <v>840</v>
      </c>
      <c r="H33" s="14" t="s">
        <v>400</v>
      </c>
      <c r="I33" s="14"/>
      <c r="J33" s="14"/>
      <c r="K33" s="16"/>
      <c r="L33" s="17">
        <v>429345.02631730802</v>
      </c>
      <c r="M33" s="17">
        <v>570653.34242718795</v>
      </c>
      <c r="N33" s="57">
        <v>192.45</v>
      </c>
      <c r="O33" s="57">
        <v>80.16</v>
      </c>
      <c r="P33" s="19">
        <v>445</v>
      </c>
      <c r="Q33" s="13" t="s">
        <v>90</v>
      </c>
      <c r="R33" s="13">
        <v>2014</v>
      </c>
      <c r="S33" s="13"/>
      <c r="T33" s="13"/>
      <c r="U33" s="20"/>
      <c r="V33" s="14"/>
      <c r="W33" s="13" t="s">
        <v>73</v>
      </c>
      <c r="X33" s="23" t="s">
        <v>73</v>
      </c>
      <c r="Y33" s="13" t="str">
        <f>IF(AA33&gt;0,AA$1,IF(AB33&gt;0,AB$1,IF(AC33&gt;0,AC$1,IF(AD33&gt;0,AD$1, IF(E33="completed site","completed site","not presently developable")))))</f>
        <v>6 to 10 years</v>
      </c>
      <c r="Z33" s="13" t="str">
        <f>IF(AD33&gt;0,AD$1,IF(AC33&gt;0,AC$1,IF(AB33&gt;0,AB$1,IF(AA33&gt;0,AA$1, IF(E33="completed site","completed site","not achievable")))))</f>
        <v>11 to 15 years</v>
      </c>
      <c r="AA33" s="19">
        <f t="shared" si="4"/>
        <v>0</v>
      </c>
      <c r="AB33" s="19">
        <f t="shared" si="0"/>
        <v>280</v>
      </c>
      <c r="AC33" s="19">
        <f t="shared" si="3"/>
        <v>165</v>
      </c>
      <c r="AD33" s="19">
        <f t="shared" si="1"/>
        <v>0</v>
      </c>
      <c r="AE33" s="19">
        <f t="shared" si="2"/>
        <v>445</v>
      </c>
      <c r="AF33" s="33"/>
      <c r="AG33" s="33"/>
      <c r="AH33" s="33"/>
      <c r="AI33" s="33"/>
      <c r="AJ33" s="33"/>
      <c r="AK33" s="33"/>
      <c r="AL33" s="33"/>
      <c r="AM33" s="33">
        <v>70</v>
      </c>
      <c r="AN33" s="33">
        <v>70</v>
      </c>
      <c r="AO33" s="33">
        <v>70</v>
      </c>
      <c r="AP33" s="33">
        <v>70</v>
      </c>
      <c r="AQ33" s="33">
        <v>70</v>
      </c>
      <c r="AR33" s="33">
        <v>70</v>
      </c>
      <c r="AS33" s="33">
        <v>25</v>
      </c>
      <c r="AT33" s="23"/>
      <c r="AU33" s="23"/>
      <c r="AV33" s="36"/>
      <c r="BD33" s="1"/>
    </row>
    <row r="34" spans="1:56" ht="41.4" x14ac:dyDescent="0.3">
      <c r="A34" s="95"/>
      <c r="B34" s="23"/>
      <c r="C34" s="13">
        <v>74</v>
      </c>
      <c r="D34" s="13" t="s">
        <v>148</v>
      </c>
      <c r="E34" s="14" t="s">
        <v>401</v>
      </c>
      <c r="F34" s="15"/>
      <c r="G34" s="14" t="s">
        <v>840</v>
      </c>
      <c r="H34" s="106" t="s">
        <v>89</v>
      </c>
      <c r="I34" s="96" t="s">
        <v>402</v>
      </c>
      <c r="J34" s="14"/>
      <c r="K34" s="16"/>
      <c r="L34" s="17"/>
      <c r="M34" s="17"/>
      <c r="N34" s="57"/>
      <c r="O34" s="57"/>
      <c r="P34" s="19">
        <v>560</v>
      </c>
      <c r="Q34" s="13" t="s">
        <v>90</v>
      </c>
      <c r="R34" s="13">
        <v>2021</v>
      </c>
      <c r="S34" s="13" t="s">
        <v>403</v>
      </c>
      <c r="T34" s="13" t="s">
        <v>70</v>
      </c>
      <c r="U34" s="20" t="s">
        <v>384</v>
      </c>
      <c r="V34" s="14" t="s">
        <v>404</v>
      </c>
      <c r="W34" s="13" t="s">
        <v>73</v>
      </c>
      <c r="X34" s="13" t="s">
        <v>73</v>
      </c>
      <c r="Y34" s="13" t="str">
        <f>IF(AA34&gt;0,AA$1,IF(AB34&gt;0,AB$1,IF(AC34&gt;0,AC$1,IF(AD34&gt;0,AD$1, IF(E34="completed site","completed site","not presently developable")))))</f>
        <v>next 5 years</v>
      </c>
      <c r="Z34" s="13" t="str">
        <f>IF(AD34&gt;0,AD$1,IF(AC34&gt;0,AC$1,IF(AB34&gt;0,AB$1,IF(AA34&gt;0,AA$1, IF(E34="completed site","completed site","not achievable")))))</f>
        <v>11 to 15 years</v>
      </c>
      <c r="AA34" s="19">
        <f t="shared" si="4"/>
        <v>180</v>
      </c>
      <c r="AB34" s="19">
        <f t="shared" si="0"/>
        <v>330</v>
      </c>
      <c r="AC34" s="19">
        <f t="shared" si="3"/>
        <v>50</v>
      </c>
      <c r="AD34" s="19">
        <f t="shared" si="1"/>
        <v>0</v>
      </c>
      <c r="AE34" s="19">
        <f t="shared" si="2"/>
        <v>560</v>
      </c>
      <c r="AF34" s="96"/>
      <c r="AG34" s="107"/>
      <c r="AH34" s="75"/>
      <c r="AI34" s="107">
        <v>60</v>
      </c>
      <c r="AJ34" s="107">
        <v>60</v>
      </c>
      <c r="AK34" s="107">
        <v>60</v>
      </c>
      <c r="AL34" s="107">
        <v>60</v>
      </c>
      <c r="AM34" s="107">
        <v>70</v>
      </c>
      <c r="AN34" s="96">
        <v>70</v>
      </c>
      <c r="AO34" s="96">
        <v>70</v>
      </c>
      <c r="AP34" s="96">
        <v>60</v>
      </c>
      <c r="AQ34" s="96">
        <v>50</v>
      </c>
      <c r="AR34" s="23"/>
      <c r="AS34" s="23"/>
      <c r="AT34" s="23"/>
      <c r="AU34" s="23"/>
      <c r="AV34" s="36"/>
    </row>
    <row r="35" spans="1:56" ht="41.4" x14ac:dyDescent="0.3">
      <c r="A35" s="95"/>
      <c r="B35" s="23"/>
      <c r="C35" s="13">
        <v>74</v>
      </c>
      <c r="D35" s="13" t="s">
        <v>396</v>
      </c>
      <c r="E35" s="14" t="s">
        <v>405</v>
      </c>
      <c r="F35" s="15"/>
      <c r="G35" s="14" t="s">
        <v>840</v>
      </c>
      <c r="H35" s="14"/>
      <c r="I35" s="96" t="s">
        <v>102</v>
      </c>
      <c r="J35" s="14"/>
      <c r="K35" s="16"/>
      <c r="L35" s="17"/>
      <c r="M35" s="17"/>
      <c r="N35" s="57"/>
      <c r="O35" s="57"/>
      <c r="P35" s="19">
        <v>565</v>
      </c>
      <c r="Q35" s="13" t="s">
        <v>90</v>
      </c>
      <c r="R35" s="13">
        <v>2021</v>
      </c>
      <c r="S35" s="13" t="s">
        <v>406</v>
      </c>
      <c r="T35" s="13" t="s">
        <v>70</v>
      </c>
      <c r="U35" s="20" t="s">
        <v>384</v>
      </c>
      <c r="V35" s="14" t="s">
        <v>407</v>
      </c>
      <c r="W35" s="13" t="s">
        <v>73</v>
      </c>
      <c r="X35" s="13" t="s">
        <v>73</v>
      </c>
      <c r="Y35" s="13" t="str">
        <f>IF(AA35&gt;0,AA$1,IF(AB35&gt;0,AB$1,IF(AC35&gt;0,AC$1,IF(AD35&gt;0,AD$1, IF(E35="completed site","completed site","not presently developable")))))</f>
        <v>next 5 years</v>
      </c>
      <c r="Z35" s="13" t="str">
        <f>IF(AD35&gt;0,AD$1,IF(AC35&gt;0,AC$1,IF(AB35&gt;0,AB$1,IF(AA35&gt;0,AA$1, IF(E35="completed site","completed site","not achievable")))))</f>
        <v>6 to 10 years</v>
      </c>
      <c r="AA35" s="19">
        <f t="shared" si="4"/>
        <v>270</v>
      </c>
      <c r="AB35" s="19">
        <f t="shared" si="0"/>
        <v>295</v>
      </c>
      <c r="AC35" s="19">
        <f t="shared" si="3"/>
        <v>0</v>
      </c>
      <c r="AD35" s="19">
        <f t="shared" si="1"/>
        <v>0</v>
      </c>
      <c r="AE35" s="19">
        <f t="shared" si="2"/>
        <v>565</v>
      </c>
      <c r="AF35" s="96"/>
      <c r="AG35" s="107"/>
      <c r="AH35" s="75"/>
      <c r="AI35" s="107">
        <v>90</v>
      </c>
      <c r="AJ35" s="107">
        <v>90</v>
      </c>
      <c r="AK35" s="107">
        <v>90</v>
      </c>
      <c r="AL35" s="107">
        <v>90</v>
      </c>
      <c r="AM35" s="107">
        <v>90</v>
      </c>
      <c r="AN35" s="96">
        <v>70</v>
      </c>
      <c r="AO35" s="96">
        <v>45</v>
      </c>
      <c r="AP35" s="96"/>
      <c r="AQ35" s="96"/>
      <c r="AR35" s="23"/>
      <c r="AS35" s="23"/>
      <c r="AT35" s="23"/>
      <c r="AU35" s="23"/>
      <c r="AV35" s="36"/>
    </row>
    <row r="36" spans="1:56" ht="41.4" x14ac:dyDescent="0.3">
      <c r="A36" s="95"/>
      <c r="B36" s="23"/>
      <c r="C36" s="13">
        <v>74</v>
      </c>
      <c r="D36" s="13" t="s">
        <v>86</v>
      </c>
      <c r="E36" s="14" t="s">
        <v>408</v>
      </c>
      <c r="F36" s="15"/>
      <c r="G36" s="14" t="s">
        <v>840</v>
      </c>
      <c r="H36" s="14" t="s">
        <v>89</v>
      </c>
      <c r="I36" s="96"/>
      <c r="J36" s="14"/>
      <c r="K36" s="16"/>
      <c r="L36" s="17"/>
      <c r="M36" s="17"/>
      <c r="N36" s="57"/>
      <c r="O36" s="57"/>
      <c r="P36" s="19">
        <v>435</v>
      </c>
      <c r="Q36" s="13" t="s">
        <v>90</v>
      </c>
      <c r="R36" s="13">
        <v>2022</v>
      </c>
      <c r="S36" s="13"/>
      <c r="T36" s="13" t="s">
        <v>70</v>
      </c>
      <c r="U36" s="20"/>
      <c r="V36" s="14" t="s">
        <v>409</v>
      </c>
      <c r="W36" s="13" t="s">
        <v>73</v>
      </c>
      <c r="X36" s="13" t="s">
        <v>73</v>
      </c>
      <c r="Y36" s="13" t="str">
        <f>IF(AA36&gt;0,AA$1,IF(AB36&gt;0,AB$1,IF(AC36&gt;0,AC$1,IF(AD36&gt;0,AD$1, IF(E36="completed site","completed site","not presently developable")))))</f>
        <v>next 5 years</v>
      </c>
      <c r="Z36" s="13" t="str">
        <f>IF(AD36&gt;0,AD$1,IF(AC36&gt;0,AC$1,IF(AB36&gt;0,AB$1,IF(AA36&gt;0,AA$1, IF(E36="completed site","completed site","not achievable")))))</f>
        <v>11 to 15 years</v>
      </c>
      <c r="AA36" s="19">
        <f t="shared" si="4"/>
        <v>120</v>
      </c>
      <c r="AB36" s="19">
        <f t="shared" si="0"/>
        <v>300</v>
      </c>
      <c r="AC36" s="19">
        <f t="shared" si="3"/>
        <v>10</v>
      </c>
      <c r="AD36" s="19">
        <f t="shared" si="1"/>
        <v>0</v>
      </c>
      <c r="AE36" s="19">
        <f t="shared" ref="AE36" si="5">SUM(AA36:AD36)</f>
        <v>430</v>
      </c>
      <c r="AF36" s="96"/>
      <c r="AG36" s="107"/>
      <c r="AH36" s="75"/>
      <c r="AI36" s="107"/>
      <c r="AJ36" s="107">
        <v>60</v>
      </c>
      <c r="AK36" s="107">
        <v>60</v>
      </c>
      <c r="AL36" s="107">
        <v>60</v>
      </c>
      <c r="AM36" s="107">
        <v>60</v>
      </c>
      <c r="AN36" s="96">
        <v>60</v>
      </c>
      <c r="AO36" s="96">
        <v>60</v>
      </c>
      <c r="AP36" s="96">
        <v>60</v>
      </c>
      <c r="AQ36" s="96">
        <v>10</v>
      </c>
      <c r="AR36" s="23"/>
      <c r="AS36" s="23"/>
      <c r="AT36" s="23"/>
      <c r="AU36" s="23"/>
      <c r="AV36" s="36"/>
    </row>
    <row r="37" spans="1:56" ht="55.2" x14ac:dyDescent="0.3">
      <c r="A37" s="13"/>
      <c r="B37" s="12">
        <v>113</v>
      </c>
      <c r="C37" s="13">
        <v>75</v>
      </c>
      <c r="D37" s="13" t="s">
        <v>410</v>
      </c>
      <c r="E37" s="14" t="s">
        <v>411</v>
      </c>
      <c r="F37" s="15" t="s">
        <v>236</v>
      </c>
      <c r="G37" s="14" t="s">
        <v>393</v>
      </c>
      <c r="H37" s="14" t="s">
        <v>162</v>
      </c>
      <c r="I37" s="14" t="s">
        <v>412</v>
      </c>
      <c r="J37" s="14" t="s">
        <v>164</v>
      </c>
      <c r="K37" s="16"/>
      <c r="L37" s="17">
        <v>428233.39364285098</v>
      </c>
      <c r="M37" s="17">
        <v>572151.21004885796</v>
      </c>
      <c r="N37" s="97">
        <v>1.1100000000000001</v>
      </c>
      <c r="O37" s="97">
        <v>1</v>
      </c>
      <c r="P37" s="19">
        <v>28</v>
      </c>
      <c r="Q37" s="13" t="s">
        <v>90</v>
      </c>
      <c r="R37" s="13">
        <v>2014</v>
      </c>
      <c r="S37" s="13" t="s">
        <v>413</v>
      </c>
      <c r="T37" s="13" t="s">
        <v>70</v>
      </c>
      <c r="U37" s="20" t="s">
        <v>414</v>
      </c>
      <c r="V37" s="14" t="s">
        <v>415</v>
      </c>
      <c r="W37" s="13" t="s">
        <v>73</v>
      </c>
      <c r="X37" s="23" t="s">
        <v>73</v>
      </c>
      <c r="Y37" s="13" t="str">
        <f>IF(AA37&gt;0,AA$1,IF(AB37&gt;0,AB$1,IF(AC37&gt;0,AC$1,IF(AD37&gt;0,AD$1, IF(E37="completed site","completed site","not presently developable")))))</f>
        <v>6 to 10 years</v>
      </c>
      <c r="Z37" s="13" t="str">
        <f>IF(AD37&gt;0,AD$1,IF(AC37&gt;0,AC$1,IF(AB37&gt;0,AB$1,IF(AA37&gt;0,AA$1, IF(E37="completed site","completed site","not achievable")))))</f>
        <v>6 to 10 years</v>
      </c>
      <c r="AA37" s="19">
        <f t="shared" si="4"/>
        <v>0</v>
      </c>
      <c r="AB37" s="19">
        <f t="shared" si="0"/>
        <v>28</v>
      </c>
      <c r="AC37" s="19">
        <f t="shared" si="3"/>
        <v>0</v>
      </c>
      <c r="AD37" s="19">
        <f t="shared" si="1"/>
        <v>0</v>
      </c>
      <c r="AE37" s="19">
        <f t="shared" si="2"/>
        <v>28</v>
      </c>
      <c r="AF37" s="23"/>
      <c r="AG37" s="23"/>
      <c r="AH37" s="23"/>
      <c r="AI37" s="23"/>
      <c r="AJ37" s="23"/>
      <c r="AK37" s="23"/>
      <c r="AL37" s="23">
        <v>8</v>
      </c>
      <c r="AM37" s="23">
        <v>20</v>
      </c>
      <c r="AN37" s="23"/>
      <c r="AO37" s="23"/>
      <c r="AP37" s="23"/>
      <c r="AQ37" s="23"/>
      <c r="AR37" s="23"/>
      <c r="AS37" s="23"/>
      <c r="AT37" s="23"/>
      <c r="AU37" s="23"/>
      <c r="AV37" s="36"/>
      <c r="BD37" s="1"/>
    </row>
    <row r="38" spans="1:56" ht="96.6" x14ac:dyDescent="0.3">
      <c r="A38" s="13"/>
      <c r="B38" s="16" t="s">
        <v>416</v>
      </c>
      <c r="C38" s="13">
        <v>76</v>
      </c>
      <c r="D38" s="13"/>
      <c r="E38" s="14" t="s">
        <v>417</v>
      </c>
      <c r="F38" s="15" t="s">
        <v>418</v>
      </c>
      <c r="G38" s="14" t="s">
        <v>841</v>
      </c>
      <c r="H38" s="14" t="s">
        <v>419</v>
      </c>
      <c r="I38" s="14" t="s">
        <v>420</v>
      </c>
      <c r="J38" s="14"/>
      <c r="K38" s="16" t="s">
        <v>80</v>
      </c>
      <c r="L38" s="17">
        <v>433011.96020740102</v>
      </c>
      <c r="M38" s="17">
        <v>570549.44432692998</v>
      </c>
      <c r="N38" s="57">
        <v>243.27</v>
      </c>
      <c r="O38" s="57">
        <v>119.32</v>
      </c>
      <c r="P38" s="19">
        <v>3300</v>
      </c>
      <c r="Q38" s="13" t="s">
        <v>90</v>
      </c>
      <c r="R38" s="13">
        <v>2014</v>
      </c>
      <c r="S38" s="13"/>
      <c r="T38" s="13"/>
      <c r="U38" s="20"/>
      <c r="V38" s="75"/>
      <c r="W38" s="13" t="s">
        <v>73</v>
      </c>
      <c r="X38" s="13" t="s">
        <v>73</v>
      </c>
      <c r="Y38" s="13" t="str">
        <f>IF(AA38&gt;0,AA$1,IF(AB38&gt;0,AB$1,IF(AC38&gt;0,AC$1,IF(AD38&gt;0,AD$1, IF(E38="completed site","completed site","not presently developable")))))</f>
        <v>next 5 years</v>
      </c>
      <c r="Z38" s="13" t="str">
        <f>IF(AD38&gt;0,AD$1,IF(AC38&gt;0,AC$1,IF(AB38&gt;0,AB$1,IF(AA38&gt;0,AA$1, IF(E38="completed site","completed site","not achievable")))))</f>
        <v>16 years plus</v>
      </c>
      <c r="AA38" s="19">
        <f t="shared" si="4"/>
        <v>570</v>
      </c>
      <c r="AB38" s="19">
        <f t="shared" si="0"/>
        <v>925</v>
      </c>
      <c r="AC38" s="19">
        <f t="shared" si="3"/>
        <v>630</v>
      </c>
      <c r="AD38" s="19">
        <f t="shared" si="1"/>
        <v>865</v>
      </c>
      <c r="AE38" s="19">
        <f t="shared" si="2"/>
        <v>2990</v>
      </c>
      <c r="AF38" s="23"/>
      <c r="AG38" s="75"/>
      <c r="AH38" s="98">
        <v>45</v>
      </c>
      <c r="AI38" s="98">
        <v>165</v>
      </c>
      <c r="AJ38" s="98">
        <v>185</v>
      </c>
      <c r="AK38" s="98">
        <v>175</v>
      </c>
      <c r="AL38" s="98">
        <v>175</v>
      </c>
      <c r="AM38" s="98">
        <v>220</v>
      </c>
      <c r="AN38" s="98">
        <v>170</v>
      </c>
      <c r="AO38" s="98">
        <v>210</v>
      </c>
      <c r="AP38" s="98">
        <v>150</v>
      </c>
      <c r="AQ38" s="98">
        <v>130</v>
      </c>
      <c r="AR38" s="98">
        <v>125</v>
      </c>
      <c r="AS38" s="98">
        <v>125</v>
      </c>
      <c r="AT38" s="98">
        <v>125</v>
      </c>
      <c r="AU38" s="98">
        <v>125</v>
      </c>
      <c r="AV38" s="98">
        <v>865</v>
      </c>
      <c r="BD38" s="1"/>
    </row>
    <row r="39" spans="1:56" ht="27.6" x14ac:dyDescent="0.3">
      <c r="A39" s="13" t="s">
        <v>62</v>
      </c>
      <c r="B39" s="23"/>
      <c r="C39" s="13">
        <v>79</v>
      </c>
      <c r="D39" s="13" t="s">
        <v>62</v>
      </c>
      <c r="E39" s="14" t="s">
        <v>421</v>
      </c>
      <c r="F39" s="15" t="s">
        <v>65</v>
      </c>
      <c r="G39" s="14" t="s">
        <v>356</v>
      </c>
      <c r="H39" s="14" t="s">
        <v>101</v>
      </c>
      <c r="I39" s="14"/>
      <c r="J39" s="14"/>
      <c r="K39" s="16"/>
      <c r="L39" s="17">
        <v>430394.54881565802</v>
      </c>
      <c r="M39" s="17">
        <v>566517.97781833203</v>
      </c>
      <c r="N39" s="57">
        <v>0.16</v>
      </c>
      <c r="O39" s="57">
        <v>0.16</v>
      </c>
      <c r="P39" s="19">
        <v>8</v>
      </c>
      <c r="Q39" s="13" t="s">
        <v>68</v>
      </c>
      <c r="R39" s="13">
        <v>2008</v>
      </c>
      <c r="S39" s="13" t="s">
        <v>62</v>
      </c>
      <c r="T39" s="13"/>
      <c r="U39" s="20"/>
      <c r="V39" s="14"/>
      <c r="W39" s="13" t="s">
        <v>73</v>
      </c>
      <c r="X39" s="13" t="s">
        <v>336</v>
      </c>
      <c r="Y39" s="13" t="str">
        <f>IF(AA39&gt;0,AA$1,IF(AB39&gt;0,AB$1,IF(AC39&gt;0,AC$1,IF(AD39&gt;0,AD$1, IF(E39="completed site","completed site","not presently developable")))))</f>
        <v>6 to 10 years</v>
      </c>
      <c r="Z39" s="13" t="str">
        <f>IF(AD39&gt;0,AD$1,IF(AC39&gt;0,AC$1,IF(AB39&gt;0,AB$1,IF(AA39&gt;0,AA$1, IF(E39="completed site","completed site","not achievable")))))</f>
        <v>6 to 10 years</v>
      </c>
      <c r="AA39" s="19">
        <f t="shared" si="4"/>
        <v>0</v>
      </c>
      <c r="AB39" s="19">
        <f t="shared" si="0"/>
        <v>8</v>
      </c>
      <c r="AC39" s="19">
        <f t="shared" si="3"/>
        <v>0</v>
      </c>
      <c r="AD39" s="19">
        <f t="shared" si="1"/>
        <v>0</v>
      </c>
      <c r="AE39" s="19">
        <f t="shared" ref="AE39:AE70" si="6">SUM(AA39:AD39)</f>
        <v>8</v>
      </c>
      <c r="AF39" s="23"/>
      <c r="AG39" s="23"/>
      <c r="AH39" s="23"/>
      <c r="AI39" s="23"/>
      <c r="AJ39" s="23"/>
      <c r="AK39" s="23"/>
      <c r="AL39" s="23">
        <v>8</v>
      </c>
      <c r="AM39" s="23"/>
      <c r="AN39" s="23"/>
      <c r="AO39" s="23"/>
      <c r="AP39" s="23"/>
      <c r="AQ39" s="23"/>
      <c r="AR39" s="23"/>
      <c r="AS39" s="23"/>
      <c r="AT39" s="23"/>
      <c r="AU39" s="23"/>
      <c r="AV39" s="36"/>
      <c r="BD39" s="1"/>
    </row>
    <row r="40" spans="1:56" ht="27.6" x14ac:dyDescent="0.3">
      <c r="A40" s="13" t="s">
        <v>62</v>
      </c>
      <c r="B40" s="23"/>
      <c r="C40" s="13">
        <v>81</v>
      </c>
      <c r="D40" s="13" t="s">
        <v>62</v>
      </c>
      <c r="E40" s="14" t="s">
        <v>422</v>
      </c>
      <c r="F40" s="15" t="s">
        <v>225</v>
      </c>
      <c r="G40" s="14" t="s">
        <v>356</v>
      </c>
      <c r="H40" s="14" t="s">
        <v>423</v>
      </c>
      <c r="I40" s="14"/>
      <c r="J40" s="14" t="s">
        <v>424</v>
      </c>
      <c r="K40" s="16"/>
      <c r="L40" s="17">
        <v>427718.38014325901</v>
      </c>
      <c r="M40" s="17">
        <v>569387.31917387003</v>
      </c>
      <c r="N40" s="57">
        <v>0.16</v>
      </c>
      <c r="O40" s="57">
        <v>0.16</v>
      </c>
      <c r="P40" s="19">
        <v>6</v>
      </c>
      <c r="Q40" s="13" t="s">
        <v>68</v>
      </c>
      <c r="R40" s="13">
        <v>2008</v>
      </c>
      <c r="S40" s="13" t="s">
        <v>62</v>
      </c>
      <c r="T40" s="13"/>
      <c r="U40" s="20"/>
      <c r="V40" s="14"/>
      <c r="W40" s="13" t="s">
        <v>73</v>
      </c>
      <c r="X40" s="23" t="s">
        <v>336</v>
      </c>
      <c r="Y40" s="13" t="str">
        <f>IF(AA40&gt;0,AA$1,IF(AB40&gt;0,AB$1,IF(AC40&gt;0,AC$1,IF(AD40&gt;0,AD$1, IF(E40="completed site","completed site","not presently developable")))))</f>
        <v>6 to 10 years</v>
      </c>
      <c r="Z40" s="13" t="str">
        <f>IF(AD40&gt;0,AD$1,IF(AC40&gt;0,AC$1,IF(AB40&gt;0,AB$1,IF(AA40&gt;0,AA$1, IF(E40="completed site","completed site","not achievable")))))</f>
        <v>6 to 10 years</v>
      </c>
      <c r="AA40" s="19">
        <f t="shared" si="4"/>
        <v>0</v>
      </c>
      <c r="AB40" s="19">
        <f t="shared" si="0"/>
        <v>6</v>
      </c>
      <c r="AC40" s="19">
        <f t="shared" si="3"/>
        <v>0</v>
      </c>
      <c r="AD40" s="19">
        <f t="shared" si="1"/>
        <v>0</v>
      </c>
      <c r="AE40" s="19">
        <f t="shared" si="6"/>
        <v>6</v>
      </c>
      <c r="AF40" s="23"/>
      <c r="AG40" s="23"/>
      <c r="AH40" s="23"/>
      <c r="AI40" s="23"/>
      <c r="AJ40" s="23"/>
      <c r="AK40" s="23"/>
      <c r="AL40" s="23">
        <v>6</v>
      </c>
      <c r="AM40" s="23"/>
      <c r="AN40" s="23"/>
      <c r="AO40" s="23"/>
      <c r="AP40" s="23"/>
      <c r="AQ40" s="23"/>
      <c r="AR40" s="23"/>
      <c r="AS40" s="23"/>
      <c r="AT40" s="23"/>
      <c r="AU40" s="23"/>
      <c r="AV40" s="36"/>
      <c r="BD40" s="1"/>
    </row>
    <row r="41" spans="1:56" ht="55.2" x14ac:dyDescent="0.3">
      <c r="A41" s="13" t="s">
        <v>62</v>
      </c>
      <c r="B41" s="23"/>
      <c r="C41" s="13">
        <v>84</v>
      </c>
      <c r="D41" s="13" t="s">
        <v>62</v>
      </c>
      <c r="E41" s="14" t="s">
        <v>425</v>
      </c>
      <c r="F41" s="15" t="s">
        <v>64</v>
      </c>
      <c r="G41" s="14" t="s">
        <v>356</v>
      </c>
      <c r="H41" s="14" t="s">
        <v>426</v>
      </c>
      <c r="I41" s="14"/>
      <c r="J41" s="14"/>
      <c r="K41" s="16" t="s">
        <v>80</v>
      </c>
      <c r="L41" s="17">
        <v>432718.58820115798</v>
      </c>
      <c r="M41" s="17">
        <v>566222.04197946901</v>
      </c>
      <c r="N41" s="57">
        <v>8.2799999999999994</v>
      </c>
      <c r="O41" s="57">
        <v>6.21</v>
      </c>
      <c r="P41" s="19">
        <v>0</v>
      </c>
      <c r="Q41" s="13" t="s">
        <v>68</v>
      </c>
      <c r="R41" s="13">
        <v>2008</v>
      </c>
      <c r="S41" s="13" t="s">
        <v>62</v>
      </c>
      <c r="T41" s="13"/>
      <c r="U41" s="20"/>
      <c r="V41" s="14"/>
      <c r="W41" s="13" t="s">
        <v>336</v>
      </c>
      <c r="X41" s="23" t="s">
        <v>73</v>
      </c>
      <c r="Y41" s="13" t="str">
        <f>IF(AA41&gt;0,AA$1,IF(AB41&gt;0,AB$1,IF(AC41&gt;0,AC$1,IF(AD41&gt;0,AD$1, IF(E41="completed site","completed site","not presently developable")))))</f>
        <v>not presently developable</v>
      </c>
      <c r="Z41" s="13" t="str">
        <f>IF(AD41&gt;0,AD$1,IF(AC41&gt;0,AC$1,IF(AB41&gt;0,AB$1,IF(AA41&gt;0,AA$1, IF(E41="completed site","completed site","not achievable")))))</f>
        <v>not achievable</v>
      </c>
      <c r="AA41" s="19">
        <f t="shared" si="4"/>
        <v>0</v>
      </c>
      <c r="AB41" s="19">
        <f t="shared" si="0"/>
        <v>0</v>
      </c>
      <c r="AC41" s="19">
        <f t="shared" si="3"/>
        <v>0</v>
      </c>
      <c r="AD41" s="19">
        <f t="shared" si="1"/>
        <v>0</v>
      </c>
      <c r="AE41" s="19">
        <f t="shared" si="6"/>
        <v>0</v>
      </c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36"/>
    </row>
    <row r="42" spans="1:56" ht="55.2" x14ac:dyDescent="0.3">
      <c r="A42" s="13" t="s">
        <v>62</v>
      </c>
      <c r="B42" s="23"/>
      <c r="C42" s="13">
        <v>86</v>
      </c>
      <c r="D42" s="13" t="s">
        <v>62</v>
      </c>
      <c r="E42" s="14" t="s">
        <v>427</v>
      </c>
      <c r="F42" s="15" t="s">
        <v>161</v>
      </c>
      <c r="G42" s="14" t="s">
        <v>356</v>
      </c>
      <c r="H42" s="14" t="s">
        <v>110</v>
      </c>
      <c r="I42" s="14"/>
      <c r="J42" s="14"/>
      <c r="K42" s="16" t="s">
        <v>80</v>
      </c>
      <c r="L42" s="17">
        <v>425099.56367477699</v>
      </c>
      <c r="M42" s="17">
        <v>573649.58350307902</v>
      </c>
      <c r="N42" s="57">
        <v>27.82</v>
      </c>
      <c r="O42" s="57">
        <v>20.87</v>
      </c>
      <c r="P42" s="19">
        <v>0</v>
      </c>
      <c r="Q42" s="13" t="s">
        <v>90</v>
      </c>
      <c r="R42" s="13">
        <v>2008</v>
      </c>
      <c r="S42" s="13" t="s">
        <v>62</v>
      </c>
      <c r="T42" s="13"/>
      <c r="U42" s="20"/>
      <c r="V42" s="14"/>
      <c r="W42" s="13" t="s">
        <v>336</v>
      </c>
      <c r="X42" s="23" t="s">
        <v>73</v>
      </c>
      <c r="Y42" s="13" t="str">
        <f>IF(AA42&gt;0,AA$1,IF(AB42&gt;0,AB$1,IF(AC42&gt;0,AC$1,IF(AD42&gt;0,AD$1, IF(E42="completed site","completed site","not presently developable")))))</f>
        <v>not presently developable</v>
      </c>
      <c r="Z42" s="13" t="str">
        <f>IF(AD42&gt;0,AD$1,IF(AC42&gt;0,AC$1,IF(AB42&gt;0,AB$1,IF(AA42&gt;0,AA$1, IF(E42="completed site","completed site","not achievable")))))</f>
        <v>not achievable</v>
      </c>
      <c r="AA42" s="19">
        <f t="shared" si="4"/>
        <v>0</v>
      </c>
      <c r="AB42" s="19">
        <f t="shared" si="0"/>
        <v>0</v>
      </c>
      <c r="AC42" s="19">
        <f t="shared" si="3"/>
        <v>0</v>
      </c>
      <c r="AD42" s="19">
        <f t="shared" si="1"/>
        <v>0</v>
      </c>
      <c r="AE42" s="19">
        <f t="shared" si="6"/>
        <v>0</v>
      </c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36"/>
    </row>
    <row r="43" spans="1:56" ht="41.4" x14ac:dyDescent="0.3">
      <c r="A43" s="13" t="s">
        <v>62</v>
      </c>
      <c r="B43" s="12">
        <v>99</v>
      </c>
      <c r="C43" s="13">
        <v>87</v>
      </c>
      <c r="D43" s="13" t="s">
        <v>62</v>
      </c>
      <c r="E43" s="14" t="s">
        <v>428</v>
      </c>
      <c r="F43" s="15" t="s">
        <v>64</v>
      </c>
      <c r="G43" s="14" t="s">
        <v>393</v>
      </c>
      <c r="H43" s="14" t="s">
        <v>168</v>
      </c>
      <c r="I43" s="14" t="s">
        <v>110</v>
      </c>
      <c r="J43" s="14"/>
      <c r="K43" s="16" t="s">
        <v>80</v>
      </c>
      <c r="L43" s="17">
        <v>431547.23608418799</v>
      </c>
      <c r="M43" s="17">
        <v>566833.68094452797</v>
      </c>
      <c r="N43" s="57">
        <v>4.28</v>
      </c>
      <c r="O43" s="57">
        <v>1</v>
      </c>
      <c r="P43" s="19">
        <v>30</v>
      </c>
      <c r="Q43" s="13" t="s">
        <v>315</v>
      </c>
      <c r="R43" s="13">
        <v>2008</v>
      </c>
      <c r="S43" s="13" t="s">
        <v>429</v>
      </c>
      <c r="T43" s="13" t="s">
        <v>70</v>
      </c>
      <c r="U43" s="20" t="s">
        <v>348</v>
      </c>
      <c r="V43" s="14" t="s">
        <v>430</v>
      </c>
      <c r="W43" s="13" t="s">
        <v>73</v>
      </c>
      <c r="X43" s="23" t="s">
        <v>73</v>
      </c>
      <c r="Y43" s="13" t="str">
        <f>IF(AA43&gt;0,AA$1,IF(AB43&gt;0,AB$1,IF(AC43&gt;0,AC$1,IF(AD43&gt;0,AD$1, IF(E43="completed site","completed site","not presently developable")))))</f>
        <v>6 to 10 years</v>
      </c>
      <c r="Z43" s="13" t="str">
        <f>IF(AD43&gt;0,AD$1,IF(AC43&gt;0,AC$1,IF(AB43&gt;0,AB$1,IF(AA43&gt;0,AA$1, IF(E43="completed site","completed site","not achievable")))))</f>
        <v>6 to 10 years</v>
      </c>
      <c r="AA43" s="19">
        <f t="shared" si="4"/>
        <v>0</v>
      </c>
      <c r="AB43" s="19">
        <f t="shared" si="0"/>
        <v>70</v>
      </c>
      <c r="AC43" s="19">
        <f t="shared" si="3"/>
        <v>0</v>
      </c>
      <c r="AD43" s="19">
        <f t="shared" si="1"/>
        <v>0</v>
      </c>
      <c r="AE43" s="19">
        <f t="shared" si="6"/>
        <v>70</v>
      </c>
      <c r="AF43" s="23"/>
      <c r="AG43" s="75"/>
      <c r="AH43" s="75"/>
      <c r="AI43" s="13"/>
      <c r="AJ43" s="13"/>
      <c r="AK43" s="13"/>
      <c r="AL43" s="13">
        <v>10</v>
      </c>
      <c r="AM43" s="13">
        <v>30</v>
      </c>
      <c r="AN43" s="13">
        <v>30</v>
      </c>
      <c r="AO43" s="13"/>
      <c r="AP43" s="13"/>
      <c r="AQ43" s="13"/>
      <c r="AR43" s="13"/>
      <c r="AS43" s="13"/>
      <c r="AT43" s="13"/>
      <c r="AU43" s="13"/>
      <c r="AV43" s="36"/>
      <c r="BD43" s="1"/>
    </row>
    <row r="44" spans="1:56" ht="55.2" x14ac:dyDescent="0.3">
      <c r="A44" s="13" t="s">
        <v>62</v>
      </c>
      <c r="B44" s="23"/>
      <c r="C44" s="13">
        <v>88</v>
      </c>
      <c r="D44" s="13" t="s">
        <v>62</v>
      </c>
      <c r="E44" s="14" t="s">
        <v>431</v>
      </c>
      <c r="F44" s="15" t="s">
        <v>161</v>
      </c>
      <c r="G44" s="14" t="s">
        <v>356</v>
      </c>
      <c r="H44" s="14" t="s">
        <v>110</v>
      </c>
      <c r="I44" s="14"/>
      <c r="J44" s="14"/>
      <c r="K44" s="16"/>
      <c r="L44" s="17">
        <v>425075.94427543099</v>
      </c>
      <c r="M44" s="17">
        <v>573190.46110357298</v>
      </c>
      <c r="N44" s="57">
        <v>15.71</v>
      </c>
      <c r="O44" s="57">
        <v>11.78</v>
      </c>
      <c r="P44" s="19">
        <v>0</v>
      </c>
      <c r="Q44" s="13" t="s">
        <v>90</v>
      </c>
      <c r="R44" s="13">
        <v>2008</v>
      </c>
      <c r="S44" s="13" t="s">
        <v>62</v>
      </c>
      <c r="T44" s="13"/>
      <c r="U44" s="20"/>
      <c r="V44" s="14"/>
      <c r="W44" s="13" t="s">
        <v>336</v>
      </c>
      <c r="X44" s="13" t="s">
        <v>73</v>
      </c>
      <c r="Y44" s="13" t="str">
        <f>IF(AA44&gt;0,AA$1,IF(AB44&gt;0,AB$1,IF(AC44&gt;0,AC$1,IF(AD44&gt;0,AD$1, IF(E44="completed site","completed site","not presently developable")))))</f>
        <v>not presently developable</v>
      </c>
      <c r="Z44" s="13" t="str">
        <f>IF(AD44&gt;0,AD$1,IF(AC44&gt;0,AC$1,IF(AB44&gt;0,AB$1,IF(AA44&gt;0,AA$1, IF(E44="completed site","completed site","not achievable")))))</f>
        <v>not achievable</v>
      </c>
      <c r="AA44" s="19">
        <f t="shared" si="4"/>
        <v>0</v>
      </c>
      <c r="AB44" s="19">
        <f t="shared" si="0"/>
        <v>0</v>
      </c>
      <c r="AC44" s="19">
        <f t="shared" si="3"/>
        <v>0</v>
      </c>
      <c r="AD44" s="19">
        <f t="shared" si="1"/>
        <v>0</v>
      </c>
      <c r="AE44" s="19">
        <f t="shared" si="6"/>
        <v>0</v>
      </c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36"/>
    </row>
    <row r="45" spans="1:56" ht="27.6" x14ac:dyDescent="0.3">
      <c r="A45" s="13" t="s">
        <v>62</v>
      </c>
      <c r="B45" s="12">
        <v>77</v>
      </c>
      <c r="C45" s="13">
        <v>91</v>
      </c>
      <c r="D45" s="13" t="s">
        <v>62</v>
      </c>
      <c r="E45" s="14" t="s">
        <v>432</v>
      </c>
      <c r="F45" s="15" t="s">
        <v>76</v>
      </c>
      <c r="G45" s="14" t="s">
        <v>393</v>
      </c>
      <c r="H45" s="14" t="s">
        <v>433</v>
      </c>
      <c r="I45" s="14"/>
      <c r="J45" s="14"/>
      <c r="K45" s="16"/>
      <c r="L45" s="17">
        <v>433502.50964291999</v>
      </c>
      <c r="M45" s="17">
        <v>567865.84968703997</v>
      </c>
      <c r="N45" s="57">
        <v>0.45</v>
      </c>
      <c r="O45" s="57">
        <v>0.41</v>
      </c>
      <c r="P45" s="19">
        <v>12</v>
      </c>
      <c r="Q45" s="13" t="s">
        <v>68</v>
      </c>
      <c r="R45" s="13">
        <v>2008</v>
      </c>
      <c r="S45" s="13" t="s">
        <v>62</v>
      </c>
      <c r="T45" s="13"/>
      <c r="U45" s="20"/>
      <c r="V45" s="14"/>
      <c r="W45" s="13" t="s">
        <v>73</v>
      </c>
      <c r="X45" s="13" t="s">
        <v>336</v>
      </c>
      <c r="Y45" s="13" t="str">
        <f>IF(AA45&gt;0,AA$1,IF(AB45&gt;0,AB$1,IF(AC45&gt;0,AC$1,IF(AD45&gt;0,AD$1, IF(E45="completed site","completed site","not presently developable")))))</f>
        <v>6 to 10 years</v>
      </c>
      <c r="Z45" s="13" t="str">
        <f>IF(AD45&gt;0,AD$1,IF(AC45&gt;0,AC$1,IF(AB45&gt;0,AB$1,IF(AA45&gt;0,AA$1, IF(E45="completed site","completed site","not achievable")))))</f>
        <v>6 to 10 years</v>
      </c>
      <c r="AA45" s="19">
        <f t="shared" si="4"/>
        <v>0</v>
      </c>
      <c r="AB45" s="19">
        <f t="shared" si="0"/>
        <v>12</v>
      </c>
      <c r="AC45" s="19">
        <f t="shared" si="3"/>
        <v>0</v>
      </c>
      <c r="AD45" s="19">
        <f t="shared" si="1"/>
        <v>0</v>
      </c>
      <c r="AE45" s="19">
        <f t="shared" si="6"/>
        <v>12</v>
      </c>
      <c r="AF45" s="13"/>
      <c r="AG45" s="13"/>
      <c r="AH45" s="13"/>
      <c r="AI45" s="13"/>
      <c r="AJ45" s="75"/>
      <c r="AK45" s="13"/>
      <c r="AL45" s="13">
        <v>12</v>
      </c>
      <c r="AM45" s="13"/>
      <c r="AN45" s="13"/>
      <c r="AO45" s="13"/>
      <c r="AP45" s="13"/>
      <c r="AQ45" s="13"/>
      <c r="AR45" s="13"/>
      <c r="AS45" s="13"/>
      <c r="AT45" s="13"/>
      <c r="AU45" s="13"/>
      <c r="AV45" s="36"/>
      <c r="BD45" s="1"/>
    </row>
    <row r="46" spans="1:56" ht="27.6" x14ac:dyDescent="0.3">
      <c r="A46" s="13" t="s">
        <v>62</v>
      </c>
      <c r="B46" s="12">
        <v>2</v>
      </c>
      <c r="C46" s="13">
        <v>95</v>
      </c>
      <c r="D46" s="13" t="s">
        <v>62</v>
      </c>
      <c r="E46" s="14" t="s">
        <v>434</v>
      </c>
      <c r="F46" s="15" t="s">
        <v>161</v>
      </c>
      <c r="G46" s="14" t="s">
        <v>393</v>
      </c>
      <c r="H46" s="14" t="s">
        <v>435</v>
      </c>
      <c r="I46" s="14"/>
      <c r="J46" s="14" t="s">
        <v>436</v>
      </c>
      <c r="K46" s="16"/>
      <c r="L46" s="17">
        <v>426011.58300259901</v>
      </c>
      <c r="M46" s="17">
        <v>573880.53093805397</v>
      </c>
      <c r="N46" s="57">
        <v>1.94</v>
      </c>
      <c r="O46" s="57">
        <v>1.75</v>
      </c>
      <c r="P46" s="19">
        <v>90</v>
      </c>
      <c r="Q46" s="13" t="s">
        <v>68</v>
      </c>
      <c r="R46" s="13">
        <v>2008</v>
      </c>
      <c r="S46" s="13" t="s">
        <v>62</v>
      </c>
      <c r="T46" s="13"/>
      <c r="U46" s="20"/>
      <c r="V46" s="14"/>
      <c r="W46" s="13" t="s">
        <v>73</v>
      </c>
      <c r="X46" s="23" t="s">
        <v>73</v>
      </c>
      <c r="Y46" s="13" t="str">
        <f>IF(AA46&gt;0,AA$1,IF(AB46&gt;0,AB$1,IF(AC46&gt;0,AC$1,IF(AD46&gt;0,AD$1, IF(E46="completed site","completed site","not presently developable")))))</f>
        <v>6 to 10 years</v>
      </c>
      <c r="Z46" s="13" t="str">
        <f>IF(AD46&gt;0,AD$1,IF(AC46&gt;0,AC$1,IF(AB46&gt;0,AB$1,IF(AA46&gt;0,AA$1, IF(E46="completed site","completed site","not achievable")))))</f>
        <v>6 to 10 years</v>
      </c>
      <c r="AA46" s="19">
        <f t="shared" si="4"/>
        <v>0</v>
      </c>
      <c r="AB46" s="19">
        <f t="shared" si="0"/>
        <v>60</v>
      </c>
      <c r="AC46" s="19">
        <f t="shared" si="3"/>
        <v>0</v>
      </c>
      <c r="AD46" s="19">
        <f t="shared" si="1"/>
        <v>0</v>
      </c>
      <c r="AE46" s="19">
        <f t="shared" si="6"/>
        <v>60</v>
      </c>
      <c r="AF46" s="75"/>
      <c r="AG46" s="75"/>
      <c r="AH46" s="75"/>
      <c r="AI46" s="13"/>
      <c r="AJ46" s="75"/>
      <c r="AK46" s="13"/>
      <c r="AL46" s="13">
        <v>10</v>
      </c>
      <c r="AM46" s="13">
        <v>20</v>
      </c>
      <c r="AN46" s="13">
        <v>20</v>
      </c>
      <c r="AO46" s="13">
        <v>10</v>
      </c>
      <c r="AP46" s="13"/>
      <c r="AQ46" s="13"/>
      <c r="AR46" s="13"/>
      <c r="AS46" s="13"/>
      <c r="AT46" s="13"/>
      <c r="AU46" s="13"/>
      <c r="AV46" s="36"/>
      <c r="BD46" s="1"/>
    </row>
    <row r="47" spans="1:56" ht="69" x14ac:dyDescent="0.3">
      <c r="A47" s="13" t="s">
        <v>62</v>
      </c>
      <c r="B47" s="12">
        <v>47</v>
      </c>
      <c r="C47" s="13">
        <v>102</v>
      </c>
      <c r="D47" s="13" t="s">
        <v>148</v>
      </c>
      <c r="E47" s="14" t="s">
        <v>437</v>
      </c>
      <c r="F47" s="15" t="s">
        <v>438</v>
      </c>
      <c r="G47" s="14" t="s">
        <v>356</v>
      </c>
      <c r="H47" s="14" t="s">
        <v>439</v>
      </c>
      <c r="I47" s="14"/>
      <c r="J47" s="14"/>
      <c r="K47" s="16"/>
      <c r="L47" s="17">
        <v>435081.55249579099</v>
      </c>
      <c r="M47" s="17">
        <v>571407.65752244298</v>
      </c>
      <c r="N47" s="57">
        <v>9.32</v>
      </c>
      <c r="O47" s="57">
        <v>6.99</v>
      </c>
      <c r="P47" s="19">
        <v>210</v>
      </c>
      <c r="Q47" s="13" t="s">
        <v>371</v>
      </c>
      <c r="R47" s="13">
        <v>2008</v>
      </c>
      <c r="S47" s="13" t="s">
        <v>62</v>
      </c>
      <c r="T47" s="13"/>
      <c r="U47" s="20"/>
      <c r="V47" s="14"/>
      <c r="W47" s="13" t="s">
        <v>73</v>
      </c>
      <c r="X47" s="23" t="s">
        <v>336</v>
      </c>
      <c r="Y47" s="13" t="str">
        <f>IF(AA47&gt;0,AA$1,IF(AB47&gt;0,AB$1,IF(AC47&gt;0,AC$1,IF(AD47&gt;0,AD$1, IF(E47="completed site","completed site","not presently developable")))))</f>
        <v>11 to 15 years</v>
      </c>
      <c r="Z47" s="13" t="str">
        <f>IF(AD47&gt;0,AD$1,IF(AC47&gt;0,AC$1,IF(AB47&gt;0,AB$1,IF(AA47&gt;0,AA$1, IF(E47="completed site","completed site","not achievable")))))</f>
        <v>16 years plus</v>
      </c>
      <c r="AA47" s="19">
        <f t="shared" si="4"/>
        <v>0</v>
      </c>
      <c r="AB47" s="19">
        <f t="shared" si="0"/>
        <v>0</v>
      </c>
      <c r="AC47" s="19">
        <f t="shared" si="3"/>
        <v>120</v>
      </c>
      <c r="AD47" s="19">
        <f t="shared" si="1"/>
        <v>90</v>
      </c>
      <c r="AE47" s="19">
        <f t="shared" si="6"/>
        <v>210</v>
      </c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>
        <v>30</v>
      </c>
      <c r="AS47" s="13">
        <v>30</v>
      </c>
      <c r="AT47" s="13">
        <v>30</v>
      </c>
      <c r="AU47" s="13">
        <v>30</v>
      </c>
      <c r="AV47" s="36">
        <v>90</v>
      </c>
      <c r="BD47" s="1"/>
    </row>
    <row r="48" spans="1:56" ht="69" x14ac:dyDescent="0.3">
      <c r="A48" s="13" t="s">
        <v>62</v>
      </c>
      <c r="B48" s="23"/>
      <c r="C48" s="13">
        <v>102</v>
      </c>
      <c r="D48" s="13" t="s">
        <v>396</v>
      </c>
      <c r="E48" s="14" t="s">
        <v>440</v>
      </c>
      <c r="F48" s="15" t="s">
        <v>438</v>
      </c>
      <c r="G48" s="14" t="s">
        <v>356</v>
      </c>
      <c r="H48" s="14" t="s">
        <v>439</v>
      </c>
      <c r="I48" s="14"/>
      <c r="J48" s="14"/>
      <c r="K48" s="16"/>
      <c r="L48" s="17">
        <v>435238.85779925197</v>
      </c>
      <c r="M48" s="17">
        <v>571272.34296962095</v>
      </c>
      <c r="N48" s="57">
        <v>7.98</v>
      </c>
      <c r="O48" s="57">
        <v>5.99</v>
      </c>
      <c r="P48" s="19">
        <v>0</v>
      </c>
      <c r="Q48" s="13" t="s">
        <v>315</v>
      </c>
      <c r="R48" s="13">
        <v>2008</v>
      </c>
      <c r="S48" s="13" t="s">
        <v>62</v>
      </c>
      <c r="T48" s="13"/>
      <c r="U48" s="20"/>
      <c r="V48" s="14"/>
      <c r="W48" s="13" t="s">
        <v>336</v>
      </c>
      <c r="X48" s="23" t="s">
        <v>336</v>
      </c>
      <c r="Y48" s="13" t="str">
        <f>IF(AA48&gt;0,AA$1,IF(AB48&gt;0,AB$1,IF(AC48&gt;0,AC$1,IF(AD48&gt;0,AD$1, IF(E48="completed site","completed site","not presently developable")))))</f>
        <v>not presently developable</v>
      </c>
      <c r="Z48" s="13" t="str">
        <f>IF(AD48&gt;0,AD$1,IF(AC48&gt;0,AC$1,IF(AB48&gt;0,AB$1,IF(AA48&gt;0,AA$1, IF(E48="completed site","completed site","not achievable")))))</f>
        <v>not achievable</v>
      </c>
      <c r="AA48" s="19">
        <f t="shared" si="4"/>
        <v>0</v>
      </c>
      <c r="AB48" s="19">
        <f t="shared" si="0"/>
        <v>0</v>
      </c>
      <c r="AC48" s="19">
        <f t="shared" si="3"/>
        <v>0</v>
      </c>
      <c r="AD48" s="19">
        <f t="shared" si="1"/>
        <v>0</v>
      </c>
      <c r="AE48" s="19">
        <f t="shared" si="6"/>
        <v>0</v>
      </c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36"/>
    </row>
    <row r="49" spans="1:56" ht="27.6" x14ac:dyDescent="0.3">
      <c r="A49" s="13" t="s">
        <v>62</v>
      </c>
      <c r="B49" s="23"/>
      <c r="C49" s="13">
        <v>103</v>
      </c>
      <c r="D49" s="13" t="s">
        <v>62</v>
      </c>
      <c r="E49" s="14" t="s">
        <v>441</v>
      </c>
      <c r="F49" s="15" t="s">
        <v>137</v>
      </c>
      <c r="G49" s="14" t="s">
        <v>356</v>
      </c>
      <c r="H49" s="14" t="s">
        <v>89</v>
      </c>
      <c r="I49" s="14"/>
      <c r="J49" s="14"/>
      <c r="K49" s="16"/>
      <c r="L49" s="17">
        <v>435825.37371035601</v>
      </c>
      <c r="M49" s="17">
        <v>569693.14912196901</v>
      </c>
      <c r="N49" s="57">
        <v>36.22</v>
      </c>
      <c r="O49" s="57">
        <v>27.17</v>
      </c>
      <c r="P49" s="19">
        <v>806</v>
      </c>
      <c r="Q49" s="13" t="s">
        <v>90</v>
      </c>
      <c r="R49" s="13">
        <v>2008</v>
      </c>
      <c r="S49" s="13" t="s">
        <v>62</v>
      </c>
      <c r="T49" s="13"/>
      <c r="U49" s="20"/>
      <c r="V49" s="14"/>
      <c r="W49" s="13" t="s">
        <v>73</v>
      </c>
      <c r="X49" s="23" t="s">
        <v>336</v>
      </c>
      <c r="Y49" s="13" t="str">
        <f>IF(AA49&gt;0,AA$1,IF(AB49&gt;0,AB$1,IF(AC49&gt;0,AC$1,IF(AD49&gt;0,AD$1, IF(E49="completed site","completed site","not presently developable")))))</f>
        <v>11 to 15 years</v>
      </c>
      <c r="Z49" s="13" t="str">
        <f>IF(AD49&gt;0,AD$1,IF(AC49&gt;0,AC$1,IF(AB49&gt;0,AB$1,IF(AA49&gt;0,AA$1, IF(E49="completed site","completed site","not achievable")))))</f>
        <v>16 years plus</v>
      </c>
      <c r="AA49" s="19">
        <f t="shared" si="4"/>
        <v>0</v>
      </c>
      <c r="AB49" s="19">
        <f t="shared" si="0"/>
        <v>0</v>
      </c>
      <c r="AC49" s="19">
        <f t="shared" si="3"/>
        <v>160</v>
      </c>
      <c r="AD49" s="19">
        <f t="shared" si="1"/>
        <v>646</v>
      </c>
      <c r="AE49" s="19">
        <f t="shared" si="6"/>
        <v>806</v>
      </c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>
        <v>40</v>
      </c>
      <c r="AS49" s="23">
        <v>40</v>
      </c>
      <c r="AT49" s="23">
        <v>40</v>
      </c>
      <c r="AU49" s="23">
        <v>40</v>
      </c>
      <c r="AV49" s="36">
        <v>646</v>
      </c>
      <c r="BD49" s="1"/>
    </row>
    <row r="50" spans="1:56" ht="27.6" x14ac:dyDescent="0.3">
      <c r="A50" s="13" t="s">
        <v>62</v>
      </c>
      <c r="B50" s="23"/>
      <c r="C50" s="13">
        <v>104</v>
      </c>
      <c r="D50" s="13" t="s">
        <v>62</v>
      </c>
      <c r="E50" s="14" t="s">
        <v>442</v>
      </c>
      <c r="F50" s="15" t="s">
        <v>137</v>
      </c>
      <c r="G50" s="14" t="s">
        <v>356</v>
      </c>
      <c r="H50" s="14" t="s">
        <v>89</v>
      </c>
      <c r="I50" s="14"/>
      <c r="J50" s="14"/>
      <c r="K50" s="16" t="s">
        <v>80</v>
      </c>
      <c r="L50" s="17">
        <v>436351.72869346698</v>
      </c>
      <c r="M50" s="17">
        <v>569300.70206372102</v>
      </c>
      <c r="N50" s="57">
        <v>1.8</v>
      </c>
      <c r="O50" s="57">
        <v>1.62</v>
      </c>
      <c r="P50" s="19">
        <v>48</v>
      </c>
      <c r="Q50" s="13" t="s">
        <v>90</v>
      </c>
      <c r="R50" s="13">
        <v>2008</v>
      </c>
      <c r="S50" s="13" t="s">
        <v>62</v>
      </c>
      <c r="T50" s="13"/>
      <c r="U50" s="20"/>
      <c r="V50" s="14"/>
      <c r="W50" s="13" t="s">
        <v>73</v>
      </c>
      <c r="X50" s="23" t="s">
        <v>336</v>
      </c>
      <c r="Y50" s="13" t="str">
        <f>IF(AA50&gt;0,AA$1,IF(AB50&gt;0,AB$1,IF(AC50&gt;0,AC$1,IF(AD50&gt;0,AD$1, IF(E50="completed site","completed site","not presently developable")))))</f>
        <v>6 to 10 years</v>
      </c>
      <c r="Z50" s="13" t="str">
        <f>IF(AD50&gt;0,AD$1,IF(AC50&gt;0,AC$1,IF(AB50&gt;0,AB$1,IF(AA50&gt;0,AA$1, IF(E50="completed site","completed site","not achievable")))))</f>
        <v>6 to 10 years</v>
      </c>
      <c r="AA50" s="19">
        <f t="shared" si="4"/>
        <v>0</v>
      </c>
      <c r="AB50" s="19">
        <f t="shared" si="0"/>
        <v>48</v>
      </c>
      <c r="AC50" s="19">
        <f t="shared" si="3"/>
        <v>0</v>
      </c>
      <c r="AD50" s="19">
        <f t="shared" si="1"/>
        <v>0</v>
      </c>
      <c r="AE50" s="19">
        <f t="shared" si="6"/>
        <v>48</v>
      </c>
      <c r="AF50" s="23"/>
      <c r="AG50" s="23"/>
      <c r="AH50" s="23"/>
      <c r="AI50" s="23"/>
      <c r="AJ50" s="75"/>
      <c r="AK50" s="23"/>
      <c r="AL50" s="23">
        <v>24</v>
      </c>
      <c r="AM50" s="23">
        <v>24</v>
      </c>
      <c r="AN50" s="23"/>
      <c r="AO50" s="23"/>
      <c r="AP50" s="23"/>
      <c r="AQ50" s="23"/>
      <c r="AR50" s="23"/>
      <c r="AS50" s="23"/>
      <c r="AT50" s="23"/>
      <c r="AU50" s="23"/>
      <c r="AV50" s="36"/>
      <c r="BD50" s="1"/>
    </row>
    <row r="51" spans="1:56" ht="27.6" x14ac:dyDescent="0.3">
      <c r="A51" s="13" t="s">
        <v>62</v>
      </c>
      <c r="B51" s="23"/>
      <c r="C51" s="13">
        <v>105</v>
      </c>
      <c r="D51" s="13" t="s">
        <v>62</v>
      </c>
      <c r="E51" s="14" t="s">
        <v>443</v>
      </c>
      <c r="F51" s="15" t="s">
        <v>64</v>
      </c>
      <c r="G51" s="14" t="s">
        <v>356</v>
      </c>
      <c r="H51" s="14" t="s">
        <v>89</v>
      </c>
      <c r="I51" s="14"/>
      <c r="J51" s="14"/>
      <c r="K51" s="16" t="s">
        <v>80</v>
      </c>
      <c r="L51" s="17">
        <v>433806.94047798199</v>
      </c>
      <c r="M51" s="17">
        <v>567319.22682629805</v>
      </c>
      <c r="N51" s="57">
        <v>0.45</v>
      </c>
      <c r="O51" s="57">
        <v>0.41</v>
      </c>
      <c r="P51" s="19">
        <v>12</v>
      </c>
      <c r="Q51" s="13" t="s">
        <v>90</v>
      </c>
      <c r="R51" s="13">
        <v>2008</v>
      </c>
      <c r="S51" s="13" t="s">
        <v>62</v>
      </c>
      <c r="T51" s="13"/>
      <c r="U51" s="20"/>
      <c r="V51" s="14"/>
      <c r="W51" s="13" t="s">
        <v>73</v>
      </c>
      <c r="X51" s="23" t="s">
        <v>336</v>
      </c>
      <c r="Y51" s="13" t="str">
        <f>IF(AA51&gt;0,AA$1,IF(AB51&gt;0,AB$1,IF(AC51&gt;0,AC$1,IF(AD51&gt;0,AD$1, IF(E51="completed site","completed site","not presently developable")))))</f>
        <v>6 to 10 years</v>
      </c>
      <c r="Z51" s="13" t="str">
        <f>IF(AD51&gt;0,AD$1,IF(AC51&gt;0,AC$1,IF(AB51&gt;0,AB$1,IF(AA51&gt;0,AA$1, IF(E51="completed site","completed site","not achievable")))))</f>
        <v>6 to 10 years</v>
      </c>
      <c r="AA51" s="19">
        <f t="shared" si="4"/>
        <v>0</v>
      </c>
      <c r="AB51" s="19">
        <f t="shared" si="0"/>
        <v>12</v>
      </c>
      <c r="AC51" s="19">
        <f t="shared" si="3"/>
        <v>0</v>
      </c>
      <c r="AD51" s="19">
        <f t="shared" si="1"/>
        <v>0</v>
      </c>
      <c r="AE51" s="19">
        <f t="shared" si="6"/>
        <v>12</v>
      </c>
      <c r="AF51" s="23"/>
      <c r="AG51" s="23"/>
      <c r="AH51" s="23"/>
      <c r="AI51" s="23"/>
      <c r="AJ51" s="75"/>
      <c r="AK51" s="23"/>
      <c r="AL51" s="23">
        <v>12</v>
      </c>
      <c r="AM51" s="23"/>
      <c r="AN51" s="23"/>
      <c r="AO51" s="23"/>
      <c r="AP51" s="23"/>
      <c r="AQ51" s="23"/>
      <c r="AR51" s="23"/>
      <c r="AS51" s="23"/>
      <c r="AT51" s="23"/>
      <c r="AU51" s="23"/>
      <c r="AV51" s="36"/>
      <c r="BD51" s="1"/>
    </row>
    <row r="52" spans="1:56" ht="41.4" x14ac:dyDescent="0.3">
      <c r="A52" s="13" t="s">
        <v>62</v>
      </c>
      <c r="B52" s="23"/>
      <c r="C52" s="13">
        <v>106</v>
      </c>
      <c r="D52" s="13" t="s">
        <v>62</v>
      </c>
      <c r="E52" s="14" t="s">
        <v>444</v>
      </c>
      <c r="F52" s="15" t="s">
        <v>445</v>
      </c>
      <c r="G52" s="14" t="s">
        <v>356</v>
      </c>
      <c r="H52" s="14" t="s">
        <v>89</v>
      </c>
      <c r="I52" s="14"/>
      <c r="J52" s="14"/>
      <c r="K52" s="16"/>
      <c r="L52" s="17">
        <v>434674.42542284098</v>
      </c>
      <c r="M52" s="17">
        <v>569572.98598415195</v>
      </c>
      <c r="N52" s="57">
        <v>0.69</v>
      </c>
      <c r="O52" s="57">
        <v>0.62</v>
      </c>
      <c r="P52" s="19">
        <v>19</v>
      </c>
      <c r="Q52" s="13" t="s">
        <v>90</v>
      </c>
      <c r="R52" s="13">
        <v>2008</v>
      </c>
      <c r="S52" s="13" t="s">
        <v>62</v>
      </c>
      <c r="T52" s="13"/>
      <c r="U52" s="20"/>
      <c r="V52" s="14"/>
      <c r="W52" s="13" t="s">
        <v>73</v>
      </c>
      <c r="X52" s="23" t="s">
        <v>336</v>
      </c>
      <c r="Y52" s="13" t="str">
        <f>IF(AA52&gt;0,AA$1,IF(AB52&gt;0,AB$1,IF(AC52&gt;0,AC$1,IF(AD52&gt;0,AD$1, IF(E52="completed site","completed site","not presently developable")))))</f>
        <v>6 to 10 years</v>
      </c>
      <c r="Z52" s="13" t="str">
        <f>IF(AD52&gt;0,AD$1,IF(AC52&gt;0,AC$1,IF(AB52&gt;0,AB$1,IF(AA52&gt;0,AA$1, IF(E52="completed site","completed site","not achievable")))))</f>
        <v>6 to 10 years</v>
      </c>
      <c r="AA52" s="19">
        <f t="shared" si="4"/>
        <v>0</v>
      </c>
      <c r="AB52" s="19">
        <f t="shared" si="0"/>
        <v>19</v>
      </c>
      <c r="AC52" s="19">
        <f t="shared" si="3"/>
        <v>0</v>
      </c>
      <c r="AD52" s="19">
        <f t="shared" si="1"/>
        <v>0</v>
      </c>
      <c r="AE52" s="19">
        <f t="shared" si="6"/>
        <v>19</v>
      </c>
      <c r="AF52" s="23"/>
      <c r="AG52" s="23"/>
      <c r="AH52" s="23"/>
      <c r="AI52" s="23"/>
      <c r="AJ52" s="75"/>
      <c r="AK52" s="23"/>
      <c r="AL52" s="23">
        <v>19</v>
      </c>
      <c r="AM52" s="23"/>
      <c r="AN52" s="23"/>
      <c r="AO52" s="23"/>
      <c r="AP52" s="23"/>
      <c r="AQ52" s="23"/>
      <c r="AR52" s="23"/>
      <c r="AS52" s="23"/>
      <c r="AT52" s="23"/>
      <c r="AU52" s="23"/>
      <c r="AV52" s="36"/>
      <c r="BD52" s="1"/>
    </row>
    <row r="53" spans="1:56" ht="55.2" x14ac:dyDescent="0.3">
      <c r="A53" s="13" t="s">
        <v>62</v>
      </c>
      <c r="B53" s="23"/>
      <c r="C53" s="13">
        <v>111</v>
      </c>
      <c r="D53" s="13"/>
      <c r="E53" s="14" t="s">
        <v>446</v>
      </c>
      <c r="F53" s="15" t="s">
        <v>88</v>
      </c>
      <c r="G53" s="14" t="s">
        <v>356</v>
      </c>
      <c r="H53" s="14" t="s">
        <v>89</v>
      </c>
      <c r="I53" s="14"/>
      <c r="J53" s="14"/>
      <c r="K53" s="16" t="s">
        <v>80</v>
      </c>
      <c r="L53" s="17">
        <v>429138.38906963699</v>
      </c>
      <c r="M53" s="17">
        <v>572144.77599422203</v>
      </c>
      <c r="N53" s="57">
        <v>16.16</v>
      </c>
      <c r="O53" s="57">
        <v>12.12</v>
      </c>
      <c r="P53" s="19">
        <v>0</v>
      </c>
      <c r="Q53" s="13" t="s">
        <v>90</v>
      </c>
      <c r="R53" s="13">
        <v>2008</v>
      </c>
      <c r="S53" s="13" t="s">
        <v>62</v>
      </c>
      <c r="T53" s="13"/>
      <c r="U53" s="20"/>
      <c r="V53" s="14">
        <v>1120</v>
      </c>
      <c r="W53" s="13" t="s">
        <v>336</v>
      </c>
      <c r="X53" s="23" t="s">
        <v>73</v>
      </c>
      <c r="Y53" s="13" t="str">
        <f>IF(AA53&gt;0,AA$1,IF(AB53&gt;0,AB$1,IF(AC53&gt;0,AC$1,IF(AD53&gt;0,AD$1, IF(E53="completed site","completed site","not presently developable")))))</f>
        <v>not presently developable</v>
      </c>
      <c r="Z53" s="13" t="str">
        <f>IF(AD53&gt;0,AD$1,IF(AC53&gt;0,AC$1,IF(AB53&gt;0,AB$1,IF(AA53&gt;0,AA$1, IF(E53="completed site","completed site","not achievable")))))</f>
        <v>not achievable</v>
      </c>
      <c r="AA53" s="19">
        <f t="shared" si="4"/>
        <v>0</v>
      </c>
      <c r="AB53" s="19">
        <f t="shared" si="0"/>
        <v>0</v>
      </c>
      <c r="AC53" s="19">
        <f t="shared" si="3"/>
        <v>0</v>
      </c>
      <c r="AD53" s="19">
        <f t="shared" si="1"/>
        <v>0</v>
      </c>
      <c r="AE53" s="19">
        <f t="shared" si="6"/>
        <v>0</v>
      </c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36"/>
    </row>
    <row r="54" spans="1:56" ht="55.2" x14ac:dyDescent="0.3">
      <c r="A54" s="13" t="s">
        <v>62</v>
      </c>
      <c r="B54" s="23"/>
      <c r="C54" s="13">
        <v>115</v>
      </c>
      <c r="D54" s="13" t="s">
        <v>62</v>
      </c>
      <c r="E54" s="14" t="s">
        <v>447</v>
      </c>
      <c r="F54" s="15" t="s">
        <v>236</v>
      </c>
      <c r="G54" s="14" t="s">
        <v>356</v>
      </c>
      <c r="H54" s="14" t="s">
        <v>448</v>
      </c>
      <c r="I54" s="14"/>
      <c r="J54" s="14"/>
      <c r="K54" s="16"/>
      <c r="L54" s="17">
        <v>428401.53114799602</v>
      </c>
      <c r="M54" s="17">
        <v>570693.17966180097</v>
      </c>
      <c r="N54" s="57">
        <v>2.84</v>
      </c>
      <c r="O54" s="57">
        <v>2.13</v>
      </c>
      <c r="P54" s="19">
        <v>0</v>
      </c>
      <c r="Q54" s="13" t="s">
        <v>90</v>
      </c>
      <c r="R54" s="13">
        <v>2008</v>
      </c>
      <c r="S54" s="13" t="s">
        <v>62</v>
      </c>
      <c r="T54" s="13"/>
      <c r="U54" s="20"/>
      <c r="V54" s="14"/>
      <c r="W54" s="13" t="s">
        <v>336</v>
      </c>
      <c r="X54" s="23" t="s">
        <v>336</v>
      </c>
      <c r="Y54" s="13" t="str">
        <f>IF(AA54&gt;0,AA$1,IF(AB54&gt;0,AB$1,IF(AC54&gt;0,AC$1,IF(AD54&gt;0,AD$1, IF(E54="completed site","completed site","not presently developable")))))</f>
        <v>not presently developable</v>
      </c>
      <c r="Z54" s="13" t="str">
        <f>IF(AD54&gt;0,AD$1,IF(AC54&gt;0,AC$1,IF(AB54&gt;0,AB$1,IF(AA54&gt;0,AA$1, IF(E54="completed site","completed site","not achievable")))))</f>
        <v>not achievable</v>
      </c>
      <c r="AA54" s="19">
        <f t="shared" si="4"/>
        <v>0</v>
      </c>
      <c r="AB54" s="19">
        <f t="shared" si="0"/>
        <v>0</v>
      </c>
      <c r="AC54" s="19">
        <f t="shared" si="3"/>
        <v>0</v>
      </c>
      <c r="AD54" s="19">
        <f t="shared" si="1"/>
        <v>0</v>
      </c>
      <c r="AE54" s="19">
        <f t="shared" si="6"/>
        <v>0</v>
      </c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36"/>
    </row>
    <row r="55" spans="1:56" ht="55.2" x14ac:dyDescent="0.3">
      <c r="A55" s="13"/>
      <c r="B55" s="23"/>
      <c r="C55" s="13">
        <v>120</v>
      </c>
      <c r="D55" s="13" t="s">
        <v>62</v>
      </c>
      <c r="E55" s="14" t="s">
        <v>449</v>
      </c>
      <c r="F55" s="15" t="s">
        <v>225</v>
      </c>
      <c r="G55" s="14" t="s">
        <v>356</v>
      </c>
      <c r="H55" s="14" t="s">
        <v>168</v>
      </c>
      <c r="I55" s="14"/>
      <c r="J55" s="14"/>
      <c r="K55" s="16" t="s">
        <v>80</v>
      </c>
      <c r="L55" s="17">
        <v>428598.72592586197</v>
      </c>
      <c r="M55" s="17">
        <v>569804.85772781295</v>
      </c>
      <c r="N55" s="57">
        <v>0.46</v>
      </c>
      <c r="O55" s="57">
        <v>0.41</v>
      </c>
      <c r="P55" s="19">
        <v>0</v>
      </c>
      <c r="Q55" s="13" t="s">
        <v>90</v>
      </c>
      <c r="R55" s="13">
        <v>2008</v>
      </c>
      <c r="S55" s="13" t="s">
        <v>62</v>
      </c>
      <c r="T55" s="13"/>
      <c r="U55" s="20"/>
      <c r="V55" s="14"/>
      <c r="W55" s="13" t="s">
        <v>336</v>
      </c>
      <c r="X55" s="23" t="s">
        <v>336</v>
      </c>
      <c r="Y55" s="13" t="str">
        <f>IF(AA55&gt;0,AA$1,IF(AB55&gt;0,AB$1,IF(AC55&gt;0,AC$1,IF(AD55&gt;0,AD$1, IF(E55="completed site","completed site","not presently developable")))))</f>
        <v>not presently developable</v>
      </c>
      <c r="Z55" s="13" t="str">
        <f>IF(AD55&gt;0,AD$1,IF(AC55&gt;0,AC$1,IF(AB55&gt;0,AB$1,IF(AA55&gt;0,AA$1, IF(E55="completed site","completed site","not achievable")))))</f>
        <v>not achievable</v>
      </c>
      <c r="AA55" s="19">
        <f t="shared" si="4"/>
        <v>0</v>
      </c>
      <c r="AB55" s="19">
        <f t="shared" si="0"/>
        <v>0</v>
      </c>
      <c r="AC55" s="19">
        <f t="shared" si="3"/>
        <v>0</v>
      </c>
      <c r="AD55" s="19">
        <f t="shared" si="1"/>
        <v>0</v>
      </c>
      <c r="AE55" s="19">
        <f t="shared" si="6"/>
        <v>0</v>
      </c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36"/>
    </row>
    <row r="56" spans="1:56" ht="55.2" x14ac:dyDescent="0.3">
      <c r="A56" s="13" t="s">
        <v>62</v>
      </c>
      <c r="B56" s="23"/>
      <c r="C56" s="13">
        <v>127</v>
      </c>
      <c r="D56" s="13" t="s">
        <v>62</v>
      </c>
      <c r="E56" s="14" t="s">
        <v>450</v>
      </c>
      <c r="F56" s="15" t="s">
        <v>88</v>
      </c>
      <c r="G56" s="14" t="s">
        <v>356</v>
      </c>
      <c r="H56" s="14" t="s">
        <v>168</v>
      </c>
      <c r="I56" s="14"/>
      <c r="J56" s="14"/>
      <c r="K56" s="16" t="s">
        <v>80</v>
      </c>
      <c r="L56" s="17">
        <v>431177.80658996798</v>
      </c>
      <c r="M56" s="17">
        <v>570180.87633263099</v>
      </c>
      <c r="N56" s="57">
        <v>1.1399999999999999</v>
      </c>
      <c r="O56" s="57">
        <v>1.03</v>
      </c>
      <c r="P56" s="19">
        <v>0</v>
      </c>
      <c r="Q56" s="13" t="s">
        <v>90</v>
      </c>
      <c r="R56" s="13">
        <v>2008</v>
      </c>
      <c r="S56" s="13" t="s">
        <v>62</v>
      </c>
      <c r="T56" s="13"/>
      <c r="U56" s="20"/>
      <c r="V56" s="14"/>
      <c r="W56" s="13" t="s">
        <v>336</v>
      </c>
      <c r="X56" s="23" t="s">
        <v>336</v>
      </c>
      <c r="Y56" s="13" t="str">
        <f>IF(AA56&gt;0,AA$1,IF(AB56&gt;0,AB$1,IF(AC56&gt;0,AC$1,IF(AD56&gt;0,AD$1, IF(E56="completed site","completed site","not presently developable")))))</f>
        <v>not presently developable</v>
      </c>
      <c r="Z56" s="13" t="str">
        <f>IF(AD56&gt;0,AD$1,IF(AC56&gt;0,AC$1,IF(AB56&gt;0,AB$1,IF(AA56&gt;0,AA$1, IF(E56="completed site","completed site","not achievable")))))</f>
        <v>not achievable</v>
      </c>
      <c r="AA56" s="19">
        <f t="shared" si="4"/>
        <v>0</v>
      </c>
      <c r="AB56" s="19">
        <f t="shared" si="0"/>
        <v>0</v>
      </c>
      <c r="AC56" s="19">
        <f t="shared" si="3"/>
        <v>0</v>
      </c>
      <c r="AD56" s="19">
        <f t="shared" si="1"/>
        <v>0</v>
      </c>
      <c r="AE56" s="19">
        <f t="shared" si="6"/>
        <v>0</v>
      </c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36"/>
    </row>
    <row r="57" spans="1:56" ht="55.2" x14ac:dyDescent="0.3">
      <c r="A57" s="95"/>
      <c r="B57" s="12">
        <v>100</v>
      </c>
      <c r="C57" s="13">
        <v>130</v>
      </c>
      <c r="D57" s="13" t="s">
        <v>62</v>
      </c>
      <c r="E57" s="14" t="s">
        <v>451</v>
      </c>
      <c r="F57" s="15" t="s">
        <v>218</v>
      </c>
      <c r="G57" s="14" t="s">
        <v>356</v>
      </c>
      <c r="H57" s="14" t="s">
        <v>101</v>
      </c>
      <c r="I57" s="14" t="s">
        <v>452</v>
      </c>
      <c r="J57" s="14" t="s">
        <v>453</v>
      </c>
      <c r="K57" s="16"/>
      <c r="L57" s="17">
        <v>431885.47669879801</v>
      </c>
      <c r="M57" s="17">
        <v>567079.475787731</v>
      </c>
      <c r="N57" s="57">
        <v>0.24</v>
      </c>
      <c r="O57" s="57">
        <v>0.24</v>
      </c>
      <c r="P57" s="19">
        <v>10</v>
      </c>
      <c r="Q57" s="13" t="s">
        <v>68</v>
      </c>
      <c r="R57" s="13">
        <v>2008</v>
      </c>
      <c r="S57" s="13" t="s">
        <v>454</v>
      </c>
      <c r="T57" s="13" t="s">
        <v>455</v>
      </c>
      <c r="U57" s="20" t="s">
        <v>348</v>
      </c>
      <c r="V57" s="14" t="s">
        <v>317</v>
      </c>
      <c r="W57" s="13" t="s">
        <v>73</v>
      </c>
      <c r="X57" s="23" t="s">
        <v>336</v>
      </c>
      <c r="Y57" s="13" t="str">
        <f>IF(AA57&gt;0,AA$1,IF(AB57&gt;0,AB$1,IF(AC57&gt;0,AC$1,IF(AD57&gt;0,AD$1, IF(E57="completed site","completed site","not presently developable")))))</f>
        <v>6 to 10 years</v>
      </c>
      <c r="Z57" s="13" t="str">
        <f>IF(AD57&gt;0,AD$1,IF(AC57&gt;0,AC$1,IF(AB57&gt;0,AB$1,IF(AA57&gt;0,AA$1, IF(E57="completed site","completed site","not achievable")))))</f>
        <v>6 to 10 years</v>
      </c>
      <c r="AA57" s="19">
        <f t="shared" si="4"/>
        <v>0</v>
      </c>
      <c r="AB57" s="19">
        <f t="shared" si="0"/>
        <v>10</v>
      </c>
      <c r="AC57" s="19">
        <f t="shared" si="3"/>
        <v>0</v>
      </c>
      <c r="AD57" s="19">
        <f t="shared" si="1"/>
        <v>0</v>
      </c>
      <c r="AE57" s="19">
        <f t="shared" si="6"/>
        <v>10</v>
      </c>
      <c r="AF57" s="23"/>
      <c r="AG57" s="23"/>
      <c r="AH57" s="23"/>
      <c r="AI57" s="23"/>
      <c r="AJ57" s="23"/>
      <c r="AK57" s="23"/>
      <c r="AL57" s="23">
        <v>10</v>
      </c>
      <c r="AM57" s="23"/>
      <c r="AN57" s="23"/>
      <c r="AO57" s="23"/>
      <c r="AP57" s="23"/>
      <c r="AQ57" s="23"/>
      <c r="AR57" s="23"/>
      <c r="AS57" s="23"/>
      <c r="AT57" s="23"/>
      <c r="AU57" s="23"/>
      <c r="AV57" s="36"/>
      <c r="BD57" s="1"/>
    </row>
    <row r="58" spans="1:56" ht="55.2" x14ac:dyDescent="0.3">
      <c r="A58" s="13" t="s">
        <v>62</v>
      </c>
      <c r="B58" s="23"/>
      <c r="C58" s="13">
        <v>143</v>
      </c>
      <c r="D58" s="13" t="s">
        <v>62</v>
      </c>
      <c r="E58" s="14" t="s">
        <v>456</v>
      </c>
      <c r="F58" s="15" t="s">
        <v>391</v>
      </c>
      <c r="G58" s="14" t="s">
        <v>356</v>
      </c>
      <c r="H58" s="14" t="s">
        <v>101</v>
      </c>
      <c r="I58" s="14"/>
      <c r="J58" s="14"/>
      <c r="K58" s="16" t="s">
        <v>80</v>
      </c>
      <c r="L58" s="17">
        <v>432671.133806967</v>
      </c>
      <c r="M58" s="17">
        <v>571618.385849452</v>
      </c>
      <c r="N58" s="57">
        <v>0.71</v>
      </c>
      <c r="O58" s="57">
        <v>0.64</v>
      </c>
      <c r="P58" s="19">
        <v>0</v>
      </c>
      <c r="Q58" s="13" t="s">
        <v>90</v>
      </c>
      <c r="R58" s="13">
        <v>2008</v>
      </c>
      <c r="S58" s="13" t="s">
        <v>62</v>
      </c>
      <c r="T58" s="13"/>
      <c r="U58" s="20"/>
      <c r="V58" s="14"/>
      <c r="W58" s="13" t="s">
        <v>336</v>
      </c>
      <c r="X58" s="23" t="s">
        <v>336</v>
      </c>
      <c r="Y58" s="13" t="str">
        <f>IF(AA58&gt;0,AA$1,IF(AB58&gt;0,AB$1,IF(AC58&gt;0,AC$1,IF(AD58&gt;0,AD$1, IF(E58="completed site","completed site","not presently developable")))))</f>
        <v>not presently developable</v>
      </c>
      <c r="Z58" s="13" t="str">
        <f>IF(AD58&gt;0,AD$1,IF(AC58&gt;0,AC$1,IF(AB58&gt;0,AB$1,IF(AA58&gt;0,AA$1, IF(E58="completed site","completed site","not achievable")))))</f>
        <v>not achievable</v>
      </c>
      <c r="AA58" s="19">
        <f t="shared" si="4"/>
        <v>0</v>
      </c>
      <c r="AB58" s="19">
        <f t="shared" si="0"/>
        <v>0</v>
      </c>
      <c r="AC58" s="19">
        <f t="shared" si="3"/>
        <v>0</v>
      </c>
      <c r="AD58" s="19">
        <f t="shared" si="1"/>
        <v>0</v>
      </c>
      <c r="AE58" s="19">
        <f t="shared" si="6"/>
        <v>0</v>
      </c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36"/>
    </row>
    <row r="59" spans="1:56" ht="55.2" x14ac:dyDescent="0.3">
      <c r="A59" s="13" t="s">
        <v>62</v>
      </c>
      <c r="B59" s="23"/>
      <c r="C59" s="13">
        <v>144</v>
      </c>
      <c r="D59" s="13" t="s">
        <v>62</v>
      </c>
      <c r="E59" s="14" t="s">
        <v>457</v>
      </c>
      <c r="F59" s="15" t="s">
        <v>191</v>
      </c>
      <c r="G59" s="14" t="s">
        <v>356</v>
      </c>
      <c r="H59" s="14" t="s">
        <v>101</v>
      </c>
      <c r="I59" s="14"/>
      <c r="J59" s="14"/>
      <c r="K59" s="16"/>
      <c r="L59" s="17">
        <v>434460.77212860901</v>
      </c>
      <c r="M59" s="17">
        <v>575175.35429191997</v>
      </c>
      <c r="N59" s="57">
        <v>26.22</v>
      </c>
      <c r="O59" s="57">
        <v>19.670000000000002</v>
      </c>
      <c r="P59" s="19">
        <v>0</v>
      </c>
      <c r="Q59" s="13" t="s">
        <v>90</v>
      </c>
      <c r="R59" s="13">
        <v>2008</v>
      </c>
      <c r="S59" s="13" t="s">
        <v>62</v>
      </c>
      <c r="T59" s="13"/>
      <c r="U59" s="20"/>
      <c r="V59" s="14"/>
      <c r="W59" s="13" t="s">
        <v>336</v>
      </c>
      <c r="X59" s="13" t="s">
        <v>336</v>
      </c>
      <c r="Y59" s="13" t="str">
        <f>IF(AA59&gt;0,AA$1,IF(AB59&gt;0,AB$1,IF(AC59&gt;0,AC$1,IF(AD59&gt;0,AD$1, IF(E59="completed site","completed site","not presently developable")))))</f>
        <v>not presently developable</v>
      </c>
      <c r="Z59" s="13" t="str">
        <f>IF(AD59&gt;0,AD$1,IF(AC59&gt;0,AC$1,IF(AB59&gt;0,AB$1,IF(AA59&gt;0,AA$1, IF(E59="completed site","completed site","not achievable")))))</f>
        <v>not achievable</v>
      </c>
      <c r="AA59" s="19">
        <f t="shared" si="4"/>
        <v>0</v>
      </c>
      <c r="AB59" s="19">
        <f t="shared" si="0"/>
        <v>0</v>
      </c>
      <c r="AC59" s="19">
        <f t="shared" si="3"/>
        <v>0</v>
      </c>
      <c r="AD59" s="19">
        <f t="shared" si="1"/>
        <v>0</v>
      </c>
      <c r="AE59" s="19">
        <f t="shared" si="6"/>
        <v>0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36"/>
    </row>
    <row r="60" spans="1:56" ht="55.2" x14ac:dyDescent="0.3">
      <c r="A60" s="13" t="s">
        <v>62</v>
      </c>
      <c r="B60" s="23"/>
      <c r="C60" s="13">
        <v>145</v>
      </c>
      <c r="D60" s="13" t="s">
        <v>62</v>
      </c>
      <c r="E60" s="14" t="s">
        <v>458</v>
      </c>
      <c r="F60" s="15" t="s">
        <v>65</v>
      </c>
      <c r="G60" s="14" t="s">
        <v>356</v>
      </c>
      <c r="H60" s="14" t="s">
        <v>459</v>
      </c>
      <c r="I60" s="14"/>
      <c r="J60" s="14"/>
      <c r="K60" s="16" t="s">
        <v>80</v>
      </c>
      <c r="L60" s="17">
        <v>430396.358114145</v>
      </c>
      <c r="M60" s="17">
        <v>566251.17012213904</v>
      </c>
      <c r="N60" s="57">
        <v>0.12</v>
      </c>
      <c r="O60" s="57">
        <v>0.12</v>
      </c>
      <c r="P60" s="19">
        <v>0</v>
      </c>
      <c r="Q60" s="13" t="s">
        <v>68</v>
      </c>
      <c r="R60" s="13">
        <v>2008</v>
      </c>
      <c r="S60" s="13" t="s">
        <v>62</v>
      </c>
      <c r="T60" s="13"/>
      <c r="U60" s="20"/>
      <c r="V60" s="14"/>
      <c r="W60" s="13" t="s">
        <v>336</v>
      </c>
      <c r="X60" s="23" t="s">
        <v>73</v>
      </c>
      <c r="Y60" s="13" t="str">
        <f>IF(AA60&gt;0,AA$1,IF(AB60&gt;0,AB$1,IF(AC60&gt;0,AC$1,IF(AD60&gt;0,AD$1, IF(E60="completed site","completed site","not presently developable")))))</f>
        <v>not presently developable</v>
      </c>
      <c r="Z60" s="13" t="str">
        <f>IF(AD60&gt;0,AD$1,IF(AC60&gt;0,AC$1,IF(AB60&gt;0,AB$1,IF(AA60&gt;0,AA$1, IF(E60="completed site","completed site","not achievable")))))</f>
        <v>not achievable</v>
      </c>
      <c r="AA60" s="19">
        <f t="shared" si="4"/>
        <v>0</v>
      </c>
      <c r="AB60" s="19">
        <f t="shared" si="0"/>
        <v>0</v>
      </c>
      <c r="AC60" s="19">
        <f t="shared" si="3"/>
        <v>0</v>
      </c>
      <c r="AD60" s="19">
        <f t="shared" si="1"/>
        <v>0</v>
      </c>
      <c r="AE60" s="19">
        <f t="shared" si="6"/>
        <v>0</v>
      </c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36"/>
    </row>
    <row r="61" spans="1:56" ht="55.2" x14ac:dyDescent="0.3">
      <c r="A61" s="95"/>
      <c r="B61" s="23"/>
      <c r="C61" s="13">
        <v>147</v>
      </c>
      <c r="D61" s="13" t="s">
        <v>62</v>
      </c>
      <c r="E61" s="14" t="s">
        <v>460</v>
      </c>
      <c r="F61" s="15" t="s">
        <v>64</v>
      </c>
      <c r="G61" s="14" t="s">
        <v>356</v>
      </c>
      <c r="H61" s="14" t="s">
        <v>101</v>
      </c>
      <c r="I61" s="14" t="s">
        <v>461</v>
      </c>
      <c r="J61" s="14" t="s">
        <v>187</v>
      </c>
      <c r="K61" s="16" t="s">
        <v>80</v>
      </c>
      <c r="L61" s="17">
        <v>435344.21915785398</v>
      </c>
      <c r="M61" s="17">
        <v>566778.21020088799</v>
      </c>
      <c r="N61" s="57">
        <v>0.23</v>
      </c>
      <c r="O61" s="57">
        <v>0.23</v>
      </c>
      <c r="P61" s="19">
        <v>0</v>
      </c>
      <c r="Q61" s="13" t="s">
        <v>68</v>
      </c>
      <c r="R61" s="13">
        <v>2008</v>
      </c>
      <c r="S61" s="13" t="s">
        <v>462</v>
      </c>
      <c r="T61" s="13" t="s">
        <v>70</v>
      </c>
      <c r="U61" s="20" t="s">
        <v>353</v>
      </c>
      <c r="V61" s="14"/>
      <c r="W61" s="13" t="s">
        <v>336</v>
      </c>
      <c r="X61" s="13" t="s">
        <v>73</v>
      </c>
      <c r="Y61" s="13" t="str">
        <f>IF(AA61&gt;0,AA$1,IF(AB61&gt;0,AB$1,IF(AC61&gt;0,AC$1,IF(AD61&gt;0,AD$1, IF(E61="completed site","completed site","not presently developable")))))</f>
        <v>not presently developable</v>
      </c>
      <c r="Z61" s="13" t="str">
        <f>IF(AD61&gt;0,AD$1,IF(AC61&gt;0,AC$1,IF(AB61&gt;0,AB$1,IF(AA61&gt;0,AA$1, IF(E61="completed site","completed site","not achievable")))))</f>
        <v>not achievable</v>
      </c>
      <c r="AA61" s="19">
        <f t="shared" si="4"/>
        <v>0</v>
      </c>
      <c r="AB61" s="19">
        <f t="shared" si="0"/>
        <v>0</v>
      </c>
      <c r="AC61" s="19">
        <f t="shared" si="3"/>
        <v>0</v>
      </c>
      <c r="AD61" s="19">
        <f t="shared" si="1"/>
        <v>0</v>
      </c>
      <c r="AE61" s="19">
        <f t="shared" si="6"/>
        <v>0</v>
      </c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36"/>
    </row>
    <row r="62" spans="1:56" ht="55.2" x14ac:dyDescent="0.3">
      <c r="A62" s="13" t="s">
        <v>62</v>
      </c>
      <c r="B62" s="23"/>
      <c r="C62" s="13">
        <v>148</v>
      </c>
      <c r="D62" s="13" t="s">
        <v>62</v>
      </c>
      <c r="E62" s="14" t="s">
        <v>463</v>
      </c>
      <c r="F62" s="15" t="s">
        <v>161</v>
      </c>
      <c r="G62" s="14" t="s">
        <v>356</v>
      </c>
      <c r="H62" s="14" t="s">
        <v>464</v>
      </c>
      <c r="I62" s="14"/>
      <c r="J62" s="14" t="s">
        <v>127</v>
      </c>
      <c r="K62" s="16"/>
      <c r="L62" s="17">
        <v>423977.23484955402</v>
      </c>
      <c r="M62" s="17">
        <v>573634.13688743301</v>
      </c>
      <c r="N62" s="57">
        <v>0.35</v>
      </c>
      <c r="O62" s="57">
        <v>0.35</v>
      </c>
      <c r="P62" s="19">
        <v>0</v>
      </c>
      <c r="Q62" s="13" t="s">
        <v>90</v>
      </c>
      <c r="R62" s="13">
        <v>2008</v>
      </c>
      <c r="S62" s="13" t="s">
        <v>62</v>
      </c>
      <c r="T62" s="13"/>
      <c r="U62" s="20"/>
      <c r="V62" s="14"/>
      <c r="W62" s="13" t="s">
        <v>336</v>
      </c>
      <c r="X62" s="13" t="s">
        <v>73</v>
      </c>
      <c r="Y62" s="13" t="str">
        <f>IF(AA62&gt;0,AA$1,IF(AB62&gt;0,AB$1,IF(AC62&gt;0,AC$1,IF(AD62&gt;0,AD$1, IF(E62="completed site","completed site","not presently developable")))))</f>
        <v>not presently developable</v>
      </c>
      <c r="Z62" s="13" t="str">
        <f>IF(AD62&gt;0,AD$1,IF(AC62&gt;0,AC$1,IF(AB62&gt;0,AB$1,IF(AA62&gt;0,AA$1, IF(E62="completed site","completed site","not achievable")))))</f>
        <v>not achievable</v>
      </c>
      <c r="AA62" s="19">
        <f t="shared" si="4"/>
        <v>0</v>
      </c>
      <c r="AB62" s="19">
        <f t="shared" si="0"/>
        <v>0</v>
      </c>
      <c r="AC62" s="19">
        <f t="shared" si="3"/>
        <v>0</v>
      </c>
      <c r="AD62" s="19">
        <f t="shared" si="1"/>
        <v>0</v>
      </c>
      <c r="AE62" s="19">
        <f t="shared" si="6"/>
        <v>0</v>
      </c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36"/>
    </row>
    <row r="63" spans="1:56" ht="55.2" x14ac:dyDescent="0.3">
      <c r="A63" s="13" t="s">
        <v>62</v>
      </c>
      <c r="B63" s="23"/>
      <c r="C63" s="13">
        <v>150</v>
      </c>
      <c r="D63" s="13" t="s">
        <v>62</v>
      </c>
      <c r="E63" s="14" t="s">
        <v>465</v>
      </c>
      <c r="F63" s="15" t="s">
        <v>191</v>
      </c>
      <c r="G63" s="14" t="s">
        <v>356</v>
      </c>
      <c r="H63" s="14" t="s">
        <v>466</v>
      </c>
      <c r="I63" s="14"/>
      <c r="J63" s="14" t="s">
        <v>467</v>
      </c>
      <c r="K63" s="16"/>
      <c r="L63" s="17">
        <v>433300.33590688498</v>
      </c>
      <c r="M63" s="17">
        <v>573432.18997842702</v>
      </c>
      <c r="N63" s="57">
        <v>32.97</v>
      </c>
      <c r="O63" s="57">
        <v>24.73</v>
      </c>
      <c r="P63" s="19">
        <v>625</v>
      </c>
      <c r="Q63" s="13" t="s">
        <v>90</v>
      </c>
      <c r="R63" s="13">
        <v>2008</v>
      </c>
      <c r="S63" s="13" t="s">
        <v>62</v>
      </c>
      <c r="T63" s="13"/>
      <c r="U63" s="20"/>
      <c r="V63" s="14"/>
      <c r="W63" s="13" t="s">
        <v>336</v>
      </c>
      <c r="X63" s="23" t="s">
        <v>336</v>
      </c>
      <c r="Y63" s="13" t="str">
        <f>IF(AA63&gt;0,AA$1,IF(AB63&gt;0,AB$1,IF(AC63&gt;0,AC$1,IF(AD63&gt;0,AD$1, IF(E63="completed site","completed site","not presently developable")))))</f>
        <v>not presently developable</v>
      </c>
      <c r="Z63" s="13" t="str">
        <f>IF(AD63&gt;0,AD$1,IF(AC63&gt;0,AC$1,IF(AB63&gt;0,AB$1,IF(AA63&gt;0,AA$1, IF(E63="completed site","completed site","not achievable")))))</f>
        <v>not achievable</v>
      </c>
      <c r="AA63" s="19">
        <f t="shared" si="4"/>
        <v>0</v>
      </c>
      <c r="AB63" s="19">
        <f t="shared" si="0"/>
        <v>0</v>
      </c>
      <c r="AC63" s="19">
        <f t="shared" si="3"/>
        <v>0</v>
      </c>
      <c r="AD63" s="19">
        <f t="shared" si="1"/>
        <v>0</v>
      </c>
      <c r="AE63" s="19">
        <f t="shared" si="6"/>
        <v>0</v>
      </c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36"/>
    </row>
    <row r="64" spans="1:56" ht="41.4" x14ac:dyDescent="0.3">
      <c r="A64" s="13" t="s">
        <v>62</v>
      </c>
      <c r="B64" s="23"/>
      <c r="C64" s="13" t="s">
        <v>468</v>
      </c>
      <c r="D64" s="13" t="s">
        <v>62</v>
      </c>
      <c r="E64" s="14" t="s">
        <v>469</v>
      </c>
      <c r="F64" s="15" t="s">
        <v>108</v>
      </c>
      <c r="G64" s="14" t="s">
        <v>356</v>
      </c>
      <c r="H64" s="14" t="s">
        <v>470</v>
      </c>
      <c r="I64" s="14"/>
      <c r="J64" s="14"/>
      <c r="K64" s="16" t="s">
        <v>80</v>
      </c>
      <c r="L64" s="17"/>
      <c r="M64" s="17"/>
      <c r="N64" s="57">
        <v>6.38</v>
      </c>
      <c r="O64" s="57">
        <v>4.79</v>
      </c>
      <c r="P64" s="19">
        <v>144</v>
      </c>
      <c r="Q64" s="13" t="s">
        <v>90</v>
      </c>
      <c r="R64" s="13">
        <v>2019</v>
      </c>
      <c r="S64" s="13" t="s">
        <v>62</v>
      </c>
      <c r="T64" s="13"/>
      <c r="U64" s="20"/>
      <c r="V64" s="14" t="s">
        <v>471</v>
      </c>
      <c r="W64" s="13" t="s">
        <v>73</v>
      </c>
      <c r="X64" s="23" t="s">
        <v>336</v>
      </c>
      <c r="Y64" s="13" t="str">
        <f>IF(AA64&gt;0,AA$1,IF(AB64&gt;0,AB$1,IF(AC64&gt;0,AC$1,IF(AD64&gt;0,AD$1, IF(E64="completed site","completed site","not presently developable")))))</f>
        <v>11 to 15 years</v>
      </c>
      <c r="Z64" s="13" t="str">
        <f>IF(AD64&gt;0,AD$1,IF(AC64&gt;0,AC$1,IF(AB64&gt;0,AB$1,IF(AA64&gt;0,AA$1, IF(E64="completed site","completed site","not achievable")))))</f>
        <v>11 to 15 years</v>
      </c>
      <c r="AA64" s="19">
        <f t="shared" si="4"/>
        <v>0</v>
      </c>
      <c r="AB64" s="19">
        <f t="shared" si="0"/>
        <v>0</v>
      </c>
      <c r="AC64" s="19">
        <f t="shared" si="3"/>
        <v>114</v>
      </c>
      <c r="AD64" s="19">
        <f t="shared" si="1"/>
        <v>0</v>
      </c>
      <c r="AE64" s="19">
        <f t="shared" si="6"/>
        <v>114</v>
      </c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>
        <v>26</v>
      </c>
      <c r="AS64" s="23">
        <v>26</v>
      </c>
      <c r="AT64" s="23">
        <v>26</v>
      </c>
      <c r="AU64" s="23">
        <v>36</v>
      </c>
      <c r="AV64" s="36"/>
      <c r="BD64" s="1"/>
    </row>
    <row r="65" spans="1:56" ht="27.6" x14ac:dyDescent="0.3">
      <c r="A65" s="13"/>
      <c r="B65" s="23"/>
      <c r="C65" s="13" t="s">
        <v>472</v>
      </c>
      <c r="D65" s="13"/>
      <c r="E65" s="14" t="s">
        <v>473</v>
      </c>
      <c r="F65" s="15" t="s">
        <v>108</v>
      </c>
      <c r="G65" s="14" t="s">
        <v>356</v>
      </c>
      <c r="H65" s="14" t="s">
        <v>101</v>
      </c>
      <c r="I65" s="14"/>
      <c r="J65" s="14"/>
      <c r="K65" s="16"/>
      <c r="L65" s="17"/>
      <c r="M65" s="17"/>
      <c r="N65" s="57"/>
      <c r="O65" s="57"/>
      <c r="P65" s="19"/>
      <c r="Q65" s="13" t="s">
        <v>90</v>
      </c>
      <c r="R65" s="13">
        <v>2019</v>
      </c>
      <c r="S65" s="13"/>
      <c r="T65" s="13"/>
      <c r="U65" s="20"/>
      <c r="V65" s="14" t="s">
        <v>471</v>
      </c>
      <c r="W65" s="13" t="s">
        <v>73</v>
      </c>
      <c r="X65" s="23" t="s">
        <v>73</v>
      </c>
      <c r="Y65" s="13" t="str">
        <f>IF(AA65&gt;0,AA$1,IF(AB65&gt;0,AB$1,IF(AC65&gt;0,AC$1,IF(AD65&gt;0,AD$1, IF(E65="completed site","completed site","not presently developable")))))</f>
        <v>6 to 10 years</v>
      </c>
      <c r="Z65" s="13" t="str">
        <f>IF(AD65&gt;0,AD$1,IF(AC65&gt;0,AC$1,IF(AB65&gt;0,AB$1,IF(AA65&gt;0,AA$1, IF(E65="completed site","completed site","not achievable")))))</f>
        <v>6 to 10 years</v>
      </c>
      <c r="AA65" s="19">
        <f t="shared" si="4"/>
        <v>0</v>
      </c>
      <c r="AB65" s="19">
        <f t="shared" si="0"/>
        <v>30</v>
      </c>
      <c r="AC65" s="19">
        <f t="shared" si="3"/>
        <v>0</v>
      </c>
      <c r="AD65" s="19">
        <f t="shared" si="1"/>
        <v>0</v>
      </c>
      <c r="AE65" s="19">
        <f t="shared" si="6"/>
        <v>30</v>
      </c>
      <c r="AF65" s="23"/>
      <c r="AG65" s="23"/>
      <c r="AH65" s="23"/>
      <c r="AI65" s="23"/>
      <c r="AJ65" s="75"/>
      <c r="AK65" s="23"/>
      <c r="AL65" s="23">
        <v>10</v>
      </c>
      <c r="AM65" s="23">
        <v>10</v>
      </c>
      <c r="AN65" s="23">
        <v>10</v>
      </c>
      <c r="AO65" s="23"/>
      <c r="AP65" s="23"/>
      <c r="AQ65" s="23"/>
      <c r="AR65" s="23"/>
      <c r="AS65" s="23"/>
      <c r="AT65" s="23"/>
      <c r="AU65" s="23"/>
      <c r="AV65" s="36"/>
      <c r="BD65" s="1"/>
    </row>
    <row r="66" spans="1:56" ht="55.2" x14ac:dyDescent="0.3">
      <c r="A66" s="13" t="s">
        <v>62</v>
      </c>
      <c r="B66" s="23"/>
      <c r="C66" s="13">
        <v>154</v>
      </c>
      <c r="D66" s="13" t="s">
        <v>62</v>
      </c>
      <c r="E66" s="14" t="s">
        <v>474</v>
      </c>
      <c r="F66" s="15" t="s">
        <v>88</v>
      </c>
      <c r="G66" s="14" t="s">
        <v>356</v>
      </c>
      <c r="H66" s="14" t="s">
        <v>168</v>
      </c>
      <c r="I66" s="14"/>
      <c r="J66" s="14"/>
      <c r="K66" s="16" t="s">
        <v>80</v>
      </c>
      <c r="L66" s="17">
        <v>431934.28410908597</v>
      </c>
      <c r="M66" s="17">
        <v>571833.29463896295</v>
      </c>
      <c r="N66" s="57">
        <v>2.99</v>
      </c>
      <c r="O66" s="57">
        <v>2.2400000000000002</v>
      </c>
      <c r="P66" s="19">
        <v>0</v>
      </c>
      <c r="Q66" s="13" t="s">
        <v>90</v>
      </c>
      <c r="R66" s="13">
        <v>2009</v>
      </c>
      <c r="S66" s="13" t="s">
        <v>62</v>
      </c>
      <c r="T66" s="13"/>
      <c r="U66" s="20"/>
      <c r="V66" s="14"/>
      <c r="W66" s="13" t="s">
        <v>336</v>
      </c>
      <c r="X66" s="23" t="s">
        <v>336</v>
      </c>
      <c r="Y66" s="13" t="str">
        <f>IF(AA66&gt;0,AA$1,IF(AB66&gt;0,AB$1,IF(AC66&gt;0,AC$1,IF(AD66&gt;0,AD$1, IF(E66="completed site","completed site","not presently developable")))))</f>
        <v>not presently developable</v>
      </c>
      <c r="Z66" s="13" t="str">
        <f>IF(AD66&gt;0,AD$1,IF(AC66&gt;0,AC$1,IF(AB66&gt;0,AB$1,IF(AA66&gt;0,AA$1, IF(E66="completed site","completed site","not achievable")))))</f>
        <v>not achievable</v>
      </c>
      <c r="AA66" s="19">
        <f t="shared" si="4"/>
        <v>0</v>
      </c>
      <c r="AB66" s="19">
        <f t="shared" ref="AB66:AB129" si="7">SUM(AL66:AP66)</f>
        <v>0</v>
      </c>
      <c r="AC66" s="19">
        <f t="shared" si="3"/>
        <v>0</v>
      </c>
      <c r="AD66" s="19">
        <f t="shared" ref="AD66:AD129" si="8">AV66</f>
        <v>0</v>
      </c>
      <c r="AE66" s="19">
        <f t="shared" si="6"/>
        <v>0</v>
      </c>
      <c r="AF66" s="23"/>
      <c r="AG66" s="23"/>
      <c r="AH66" s="23"/>
      <c r="AI66" s="23"/>
      <c r="AJ66" s="75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36"/>
    </row>
    <row r="67" spans="1:56" ht="27.6" x14ac:dyDescent="0.3">
      <c r="A67" s="13" t="s">
        <v>62</v>
      </c>
      <c r="B67" s="12">
        <v>33</v>
      </c>
      <c r="C67" s="13">
        <v>155</v>
      </c>
      <c r="D67" s="13" t="s">
        <v>62</v>
      </c>
      <c r="E67" s="14" t="s">
        <v>475</v>
      </c>
      <c r="F67" s="15" t="s">
        <v>88</v>
      </c>
      <c r="G67" s="14" t="s">
        <v>356</v>
      </c>
      <c r="H67" s="14" t="s">
        <v>168</v>
      </c>
      <c r="I67" s="14"/>
      <c r="J67" s="14"/>
      <c r="K67" s="16" t="s">
        <v>80</v>
      </c>
      <c r="L67" s="17">
        <v>431314.68830467103</v>
      </c>
      <c r="M67" s="17">
        <v>571535.435216496</v>
      </c>
      <c r="N67" s="57">
        <v>2.94</v>
      </c>
      <c r="O67" s="57">
        <v>2.21</v>
      </c>
      <c r="P67" s="19">
        <v>53</v>
      </c>
      <c r="Q67" s="13" t="s">
        <v>90</v>
      </c>
      <c r="R67" s="13">
        <v>2009</v>
      </c>
      <c r="S67" s="13"/>
      <c r="T67" s="13"/>
      <c r="U67" s="20"/>
      <c r="V67" s="14"/>
      <c r="W67" s="13" t="s">
        <v>73</v>
      </c>
      <c r="X67" s="23" t="s">
        <v>336</v>
      </c>
      <c r="Y67" s="13" t="str">
        <f>IF(AA67&gt;0,AA$1,IF(AB67&gt;0,AB$1,IF(AC67&gt;0,AC$1,IF(AD67&gt;0,AD$1, IF(E67="completed site","completed site","not presently developable")))))</f>
        <v>6 to 10 years</v>
      </c>
      <c r="Z67" s="13" t="str">
        <f>IF(AD67&gt;0,AD$1,IF(AC67&gt;0,AC$1,IF(AB67&gt;0,AB$1,IF(AA67&gt;0,AA$1, IF(E67="completed site","completed site","not achievable")))))</f>
        <v>6 to 10 years</v>
      </c>
      <c r="AA67" s="19">
        <f t="shared" si="4"/>
        <v>0</v>
      </c>
      <c r="AB67" s="19">
        <f t="shared" si="7"/>
        <v>53</v>
      </c>
      <c r="AC67" s="19">
        <f t="shared" si="3"/>
        <v>0</v>
      </c>
      <c r="AD67" s="19">
        <f t="shared" si="8"/>
        <v>0</v>
      </c>
      <c r="AE67" s="19">
        <f t="shared" si="6"/>
        <v>53</v>
      </c>
      <c r="AF67" s="23"/>
      <c r="AG67" s="23"/>
      <c r="AH67" s="23"/>
      <c r="AI67" s="23"/>
      <c r="AJ67" s="75"/>
      <c r="AK67" s="23"/>
      <c r="AL67" s="23">
        <v>26</v>
      </c>
      <c r="AM67" s="23">
        <v>27</v>
      </c>
      <c r="AN67" s="23"/>
      <c r="AO67" s="23"/>
      <c r="AP67" s="23"/>
      <c r="AQ67" s="23"/>
      <c r="AR67" s="23"/>
      <c r="AS67" s="23"/>
      <c r="AT67" s="23"/>
      <c r="AU67" s="23"/>
      <c r="AV67" s="36"/>
      <c r="BD67" s="1"/>
    </row>
    <row r="68" spans="1:56" ht="41.4" x14ac:dyDescent="0.3">
      <c r="A68" s="13" t="s">
        <v>62</v>
      </c>
      <c r="B68" s="23"/>
      <c r="C68" s="13">
        <v>158</v>
      </c>
      <c r="D68" s="13" t="s">
        <v>62</v>
      </c>
      <c r="E68" s="14" t="s">
        <v>476</v>
      </c>
      <c r="F68" s="15" t="s">
        <v>391</v>
      </c>
      <c r="G68" s="14" t="s">
        <v>356</v>
      </c>
      <c r="H68" s="14" t="s">
        <v>168</v>
      </c>
      <c r="I68" s="14"/>
      <c r="J68" s="14"/>
      <c r="K68" s="16" t="s">
        <v>80</v>
      </c>
      <c r="L68" s="17">
        <v>434417.58636767801</v>
      </c>
      <c r="M68" s="17">
        <v>571629.08803712099</v>
      </c>
      <c r="N68" s="57">
        <v>0.23</v>
      </c>
      <c r="O68" s="57">
        <v>0.23</v>
      </c>
      <c r="P68" s="19">
        <v>7</v>
      </c>
      <c r="Q68" s="13" t="s">
        <v>90</v>
      </c>
      <c r="R68" s="13">
        <v>2009</v>
      </c>
      <c r="S68" s="13" t="s">
        <v>62</v>
      </c>
      <c r="T68" s="13"/>
      <c r="U68" s="20"/>
      <c r="V68" s="14"/>
      <c r="W68" s="13" t="s">
        <v>73</v>
      </c>
      <c r="X68" s="23" t="s">
        <v>336</v>
      </c>
      <c r="Y68" s="13" t="str">
        <f>IF(AA68&gt;0,AA$1,IF(AB68&gt;0,AB$1,IF(AC68&gt;0,AC$1,IF(AD68&gt;0,AD$1, IF(E68="completed site","completed site","not presently developable")))))</f>
        <v>6 to 10 years</v>
      </c>
      <c r="Z68" s="13" t="str">
        <f>IF(AD68&gt;0,AD$1,IF(AC68&gt;0,AC$1,IF(AB68&gt;0,AB$1,IF(AA68&gt;0,AA$1, IF(E68="completed site","completed site","not achievable")))))</f>
        <v>6 to 10 years</v>
      </c>
      <c r="AA68" s="19">
        <f t="shared" si="4"/>
        <v>0</v>
      </c>
      <c r="AB68" s="19">
        <f t="shared" si="7"/>
        <v>7</v>
      </c>
      <c r="AC68" s="19">
        <f t="shared" ref="AC68:AC131" si="9">SUM(AQ68:AU68)</f>
        <v>0</v>
      </c>
      <c r="AD68" s="19">
        <f t="shared" si="8"/>
        <v>0</v>
      </c>
      <c r="AE68" s="19">
        <f t="shared" si="6"/>
        <v>7</v>
      </c>
      <c r="AF68" s="23"/>
      <c r="AG68" s="23"/>
      <c r="AH68" s="23"/>
      <c r="AI68" s="23"/>
      <c r="AJ68" s="75"/>
      <c r="AK68" s="23"/>
      <c r="AL68" s="23">
        <v>7</v>
      </c>
      <c r="AM68" s="23"/>
      <c r="AN68" s="23"/>
      <c r="AO68" s="23"/>
      <c r="AP68" s="23"/>
      <c r="AQ68" s="23"/>
      <c r="AR68" s="23"/>
      <c r="AS68" s="23"/>
      <c r="AT68" s="23"/>
      <c r="AU68" s="23"/>
      <c r="AV68" s="36"/>
      <c r="BD68" s="1"/>
    </row>
    <row r="69" spans="1:56" ht="41.4" x14ac:dyDescent="0.3">
      <c r="A69" s="13" t="s">
        <v>62</v>
      </c>
      <c r="B69" s="23"/>
      <c r="C69" s="13">
        <v>162</v>
      </c>
      <c r="D69" s="13" t="s">
        <v>62</v>
      </c>
      <c r="E69" s="14" t="s">
        <v>477</v>
      </c>
      <c r="F69" s="15" t="s">
        <v>478</v>
      </c>
      <c r="G69" s="14" t="s">
        <v>356</v>
      </c>
      <c r="H69" s="14" t="s">
        <v>168</v>
      </c>
      <c r="I69" s="14"/>
      <c r="J69" s="14"/>
      <c r="K69" s="16" t="s">
        <v>80</v>
      </c>
      <c r="L69" s="17">
        <v>430011.262121354</v>
      </c>
      <c r="M69" s="17">
        <v>568095.73017995805</v>
      </c>
      <c r="N69" s="57">
        <v>0.23</v>
      </c>
      <c r="O69" s="57">
        <v>0.23</v>
      </c>
      <c r="P69" s="19">
        <v>7</v>
      </c>
      <c r="Q69" s="13" t="s">
        <v>68</v>
      </c>
      <c r="R69" s="13">
        <v>2009</v>
      </c>
      <c r="S69" s="13" t="s">
        <v>62</v>
      </c>
      <c r="T69" s="13"/>
      <c r="U69" s="20"/>
      <c r="V69" s="14"/>
      <c r="W69" s="13" t="s">
        <v>73</v>
      </c>
      <c r="X69" s="23" t="s">
        <v>336</v>
      </c>
      <c r="Y69" s="13" t="str">
        <f>IF(AA69&gt;0,AA$1,IF(AB69&gt;0,AB$1,IF(AC69&gt;0,AC$1,IF(AD69&gt;0,AD$1, IF(E69="completed site","completed site","not presently developable")))))</f>
        <v>6 to 10 years</v>
      </c>
      <c r="Z69" s="13" t="str">
        <f>IF(AD69&gt;0,AD$1,IF(AC69&gt;0,AC$1,IF(AB69&gt;0,AB$1,IF(AA69&gt;0,AA$1, IF(E69="completed site","completed site","not achievable")))))</f>
        <v>6 to 10 years</v>
      </c>
      <c r="AA69" s="19">
        <f t="shared" si="4"/>
        <v>0</v>
      </c>
      <c r="AB69" s="19">
        <f t="shared" si="7"/>
        <v>7</v>
      </c>
      <c r="AC69" s="19">
        <f t="shared" si="9"/>
        <v>0</v>
      </c>
      <c r="AD69" s="19">
        <f t="shared" si="8"/>
        <v>0</v>
      </c>
      <c r="AE69" s="19">
        <f t="shared" si="6"/>
        <v>7</v>
      </c>
      <c r="AF69" s="23"/>
      <c r="AG69" s="23"/>
      <c r="AH69" s="23"/>
      <c r="AI69" s="23"/>
      <c r="AJ69" s="75"/>
      <c r="AK69" s="23"/>
      <c r="AL69" s="23">
        <v>7</v>
      </c>
      <c r="AM69" s="23"/>
      <c r="AN69" s="23"/>
      <c r="AO69" s="23"/>
      <c r="AP69" s="23"/>
      <c r="AQ69" s="23"/>
      <c r="AR69" s="23"/>
      <c r="AS69" s="23"/>
      <c r="AT69" s="23"/>
      <c r="AU69" s="23"/>
      <c r="AV69" s="36"/>
      <c r="BD69" s="1"/>
    </row>
    <row r="70" spans="1:56" ht="55.2" x14ac:dyDescent="0.3">
      <c r="A70" s="13" t="s">
        <v>62</v>
      </c>
      <c r="B70" s="23"/>
      <c r="C70" s="13">
        <v>171</v>
      </c>
      <c r="D70" s="13" t="s">
        <v>62</v>
      </c>
      <c r="E70" s="14" t="s">
        <v>479</v>
      </c>
      <c r="F70" s="15" t="s">
        <v>225</v>
      </c>
      <c r="G70" s="14" t="s">
        <v>356</v>
      </c>
      <c r="H70" s="14" t="s">
        <v>168</v>
      </c>
      <c r="I70" s="14"/>
      <c r="J70" s="14"/>
      <c r="K70" s="16" t="s">
        <v>80</v>
      </c>
      <c r="L70" s="17">
        <v>427164.24449167802</v>
      </c>
      <c r="M70" s="17">
        <v>568526.86571483198</v>
      </c>
      <c r="N70" s="57">
        <v>0.4</v>
      </c>
      <c r="O70" s="57">
        <v>0.36</v>
      </c>
      <c r="P70" s="19">
        <v>0</v>
      </c>
      <c r="Q70" s="13" t="s">
        <v>90</v>
      </c>
      <c r="R70" s="13">
        <v>2009</v>
      </c>
      <c r="S70" s="13"/>
      <c r="T70" s="13"/>
      <c r="U70" s="20"/>
      <c r="V70" s="14"/>
      <c r="W70" s="13" t="s">
        <v>336</v>
      </c>
      <c r="X70" s="23" t="s">
        <v>336</v>
      </c>
      <c r="Y70" s="13" t="str">
        <f>IF(AA70&gt;0,AA$1,IF(AB70&gt;0,AB$1,IF(AC70&gt;0,AC$1,IF(AD70&gt;0,AD$1, IF(E70="completed site","completed site","not presently developable")))))</f>
        <v>not presently developable</v>
      </c>
      <c r="Z70" s="13" t="str">
        <f>IF(AD70&gt;0,AD$1,IF(AC70&gt;0,AC$1,IF(AB70&gt;0,AB$1,IF(AA70&gt;0,AA$1, IF(E70="completed site","completed site","not achievable")))))</f>
        <v>not achievable</v>
      </c>
      <c r="AA70" s="19">
        <f t="shared" ref="AA70:AA133" si="10">SUM(AG70:AK70)</f>
        <v>0</v>
      </c>
      <c r="AB70" s="19">
        <f t="shared" si="7"/>
        <v>0</v>
      </c>
      <c r="AC70" s="19">
        <f t="shared" si="9"/>
        <v>0</v>
      </c>
      <c r="AD70" s="19">
        <f t="shared" si="8"/>
        <v>0</v>
      </c>
      <c r="AE70" s="19">
        <f t="shared" si="6"/>
        <v>0</v>
      </c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36"/>
    </row>
    <row r="71" spans="1:56" ht="55.2" x14ac:dyDescent="0.3">
      <c r="A71" s="13" t="s">
        <v>62</v>
      </c>
      <c r="B71" s="23"/>
      <c r="C71" s="13">
        <v>173</v>
      </c>
      <c r="D71" s="13" t="s">
        <v>62</v>
      </c>
      <c r="E71" s="14" t="s">
        <v>480</v>
      </c>
      <c r="F71" s="15" t="s">
        <v>174</v>
      </c>
      <c r="G71" s="14" t="s">
        <v>356</v>
      </c>
      <c r="H71" s="14" t="s">
        <v>168</v>
      </c>
      <c r="I71" s="14"/>
      <c r="J71" s="14"/>
      <c r="K71" s="16" t="s">
        <v>80</v>
      </c>
      <c r="L71" s="17">
        <v>426407.497303046</v>
      </c>
      <c r="M71" s="17">
        <v>573547.52881413302</v>
      </c>
      <c r="N71" s="57">
        <v>0.37</v>
      </c>
      <c r="O71" s="57">
        <v>0.37</v>
      </c>
      <c r="P71" s="19">
        <v>0</v>
      </c>
      <c r="Q71" s="13" t="s">
        <v>90</v>
      </c>
      <c r="R71" s="13">
        <v>2009</v>
      </c>
      <c r="S71" s="13" t="s">
        <v>62</v>
      </c>
      <c r="T71" s="13"/>
      <c r="U71" s="20"/>
      <c r="V71" s="14"/>
      <c r="W71" s="13" t="s">
        <v>336</v>
      </c>
      <c r="X71" s="23" t="s">
        <v>336</v>
      </c>
      <c r="Y71" s="13" t="str">
        <f>IF(AA71&gt;0,AA$1,IF(AB71&gt;0,AB$1,IF(AC71&gt;0,AC$1,IF(AD71&gt;0,AD$1, IF(E71="completed site","completed site","not presently developable")))))</f>
        <v>not presently developable</v>
      </c>
      <c r="Z71" s="13" t="str">
        <f>IF(AD71&gt;0,AD$1,IF(AC71&gt;0,AC$1,IF(AB71&gt;0,AB$1,IF(AA71&gt;0,AA$1, IF(E71="completed site","completed site","not achievable")))))</f>
        <v>not achievable</v>
      </c>
      <c r="AA71" s="19">
        <f t="shared" si="10"/>
        <v>0</v>
      </c>
      <c r="AB71" s="19">
        <f t="shared" si="7"/>
        <v>0</v>
      </c>
      <c r="AC71" s="19">
        <f t="shared" si="9"/>
        <v>0</v>
      </c>
      <c r="AD71" s="19">
        <f t="shared" si="8"/>
        <v>0</v>
      </c>
      <c r="AE71" s="19">
        <f t="shared" ref="AE71:AE101" si="11">SUM(AA71:AD71)</f>
        <v>0</v>
      </c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36"/>
    </row>
    <row r="72" spans="1:56" ht="55.2" x14ac:dyDescent="0.3">
      <c r="A72" s="13" t="s">
        <v>62</v>
      </c>
      <c r="B72" s="23"/>
      <c r="C72" s="13">
        <v>174</v>
      </c>
      <c r="D72" s="13" t="s">
        <v>62</v>
      </c>
      <c r="E72" s="14" t="s">
        <v>481</v>
      </c>
      <c r="F72" s="15" t="s">
        <v>225</v>
      </c>
      <c r="G72" s="14" t="s">
        <v>356</v>
      </c>
      <c r="H72" s="14" t="s">
        <v>168</v>
      </c>
      <c r="I72" s="14"/>
      <c r="J72" s="14"/>
      <c r="K72" s="16" t="s">
        <v>80</v>
      </c>
      <c r="L72" s="17">
        <v>428708.90223710903</v>
      </c>
      <c r="M72" s="17">
        <v>570066.16870734503</v>
      </c>
      <c r="N72" s="57">
        <v>0.19</v>
      </c>
      <c r="O72" s="57">
        <v>0.19</v>
      </c>
      <c r="P72" s="19">
        <v>0</v>
      </c>
      <c r="Q72" s="13" t="s">
        <v>90</v>
      </c>
      <c r="R72" s="13">
        <v>2009</v>
      </c>
      <c r="S72" s="13" t="s">
        <v>62</v>
      </c>
      <c r="T72" s="13"/>
      <c r="U72" s="20"/>
      <c r="V72" s="14"/>
      <c r="W72" s="13" t="s">
        <v>336</v>
      </c>
      <c r="X72" s="23" t="s">
        <v>336</v>
      </c>
      <c r="Y72" s="13" t="str">
        <f>IF(AA72&gt;0,AA$1,IF(AB72&gt;0,AB$1,IF(AC72&gt;0,AC$1,IF(AD72&gt;0,AD$1, IF(E72="completed site","completed site","not presently developable")))))</f>
        <v>not presently developable</v>
      </c>
      <c r="Z72" s="13" t="str">
        <f>IF(AD72&gt;0,AD$1,IF(AC72&gt;0,AC$1,IF(AB72&gt;0,AB$1,IF(AA72&gt;0,AA$1, IF(E72="completed site","completed site","not achievable")))))</f>
        <v>not achievable</v>
      </c>
      <c r="AA72" s="19">
        <f t="shared" si="10"/>
        <v>0</v>
      </c>
      <c r="AB72" s="19">
        <f t="shared" si="7"/>
        <v>0</v>
      </c>
      <c r="AC72" s="19">
        <f t="shared" si="9"/>
        <v>0</v>
      </c>
      <c r="AD72" s="19">
        <f t="shared" si="8"/>
        <v>0</v>
      </c>
      <c r="AE72" s="19">
        <f t="shared" si="11"/>
        <v>0</v>
      </c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36"/>
    </row>
    <row r="73" spans="1:56" ht="27.6" x14ac:dyDescent="0.3">
      <c r="A73" s="13" t="s">
        <v>62</v>
      </c>
      <c r="B73" s="23"/>
      <c r="C73" s="13">
        <v>183</v>
      </c>
      <c r="D73" s="13" t="s">
        <v>62</v>
      </c>
      <c r="E73" s="14" t="s">
        <v>482</v>
      </c>
      <c r="F73" s="15" t="s">
        <v>161</v>
      </c>
      <c r="G73" s="14" t="s">
        <v>356</v>
      </c>
      <c r="H73" s="14" t="s">
        <v>168</v>
      </c>
      <c r="I73" s="14"/>
      <c r="J73" s="14"/>
      <c r="K73" s="16" t="s">
        <v>80</v>
      </c>
      <c r="L73" s="17">
        <v>423907.17267207202</v>
      </c>
      <c r="M73" s="17">
        <v>574009.74760811694</v>
      </c>
      <c r="N73" s="57">
        <v>0.2</v>
      </c>
      <c r="O73" s="57">
        <v>0.2</v>
      </c>
      <c r="P73" s="19">
        <v>8</v>
      </c>
      <c r="Q73" s="13" t="s">
        <v>90</v>
      </c>
      <c r="R73" s="13">
        <v>2009</v>
      </c>
      <c r="S73" s="13" t="s">
        <v>62</v>
      </c>
      <c r="T73" s="13"/>
      <c r="U73" s="20"/>
      <c r="V73" s="14"/>
      <c r="W73" s="13" t="s">
        <v>73</v>
      </c>
      <c r="X73" s="23" t="s">
        <v>336</v>
      </c>
      <c r="Y73" s="13" t="str">
        <f>IF(AA73&gt;0,AA$1,IF(AB73&gt;0,AB$1,IF(AC73&gt;0,AC$1,IF(AD73&gt;0,AD$1, IF(E73="completed site","completed site","not presently developable")))))</f>
        <v>6 to 10 years</v>
      </c>
      <c r="Z73" s="13" t="str">
        <f>IF(AD73&gt;0,AD$1,IF(AC73&gt;0,AC$1,IF(AB73&gt;0,AB$1,IF(AA73&gt;0,AA$1, IF(E73="completed site","completed site","not achievable")))))</f>
        <v>6 to 10 years</v>
      </c>
      <c r="AA73" s="19">
        <f t="shared" si="10"/>
        <v>0</v>
      </c>
      <c r="AB73" s="19">
        <f t="shared" si="7"/>
        <v>8</v>
      </c>
      <c r="AC73" s="19">
        <f t="shared" si="9"/>
        <v>0</v>
      </c>
      <c r="AD73" s="19">
        <f t="shared" si="8"/>
        <v>0</v>
      </c>
      <c r="AE73" s="19">
        <f t="shared" si="11"/>
        <v>8</v>
      </c>
      <c r="AF73" s="23"/>
      <c r="AG73" s="23"/>
      <c r="AH73" s="23"/>
      <c r="AI73" s="23"/>
      <c r="AJ73" s="75"/>
      <c r="AK73" s="23"/>
      <c r="AL73" s="23">
        <v>8</v>
      </c>
      <c r="AM73" s="23"/>
      <c r="AN73" s="23"/>
      <c r="AO73" s="23"/>
      <c r="AP73" s="23"/>
      <c r="AQ73" s="23"/>
      <c r="AR73" s="23"/>
      <c r="AS73" s="23"/>
      <c r="AT73" s="23"/>
      <c r="AU73" s="23"/>
      <c r="AV73" s="36"/>
      <c r="BD73" s="1"/>
    </row>
    <row r="74" spans="1:56" ht="55.2" x14ac:dyDescent="0.3">
      <c r="A74" s="13" t="s">
        <v>62</v>
      </c>
      <c r="B74" s="12"/>
      <c r="C74" s="13">
        <v>189</v>
      </c>
      <c r="D74" s="13" t="s">
        <v>396</v>
      </c>
      <c r="E74" s="14" t="s">
        <v>483</v>
      </c>
      <c r="F74" s="15" t="s">
        <v>391</v>
      </c>
      <c r="G74" s="14" t="s">
        <v>356</v>
      </c>
      <c r="H74" s="14" t="s">
        <v>168</v>
      </c>
      <c r="I74" s="14"/>
      <c r="J74" s="14"/>
      <c r="K74" s="16" t="s">
        <v>80</v>
      </c>
      <c r="L74" s="17">
        <v>434500.99389935099</v>
      </c>
      <c r="M74" s="17">
        <v>571290.85922771099</v>
      </c>
      <c r="N74" s="57">
        <v>0.56000000000000005</v>
      </c>
      <c r="O74" s="57">
        <v>0.5</v>
      </c>
      <c r="P74" s="19">
        <v>0</v>
      </c>
      <c r="Q74" s="13" t="s">
        <v>68</v>
      </c>
      <c r="R74" s="13">
        <v>2009</v>
      </c>
      <c r="S74" s="13" t="s">
        <v>62</v>
      </c>
      <c r="T74" s="13"/>
      <c r="U74" s="20"/>
      <c r="V74" s="14"/>
      <c r="W74" s="13" t="s">
        <v>336</v>
      </c>
      <c r="X74" s="23" t="s">
        <v>336</v>
      </c>
      <c r="Y74" s="13" t="str">
        <f>IF(AA74&gt;0,AA$1,IF(AB74&gt;0,AB$1,IF(AC74&gt;0,AC$1,IF(AD74&gt;0,AD$1, IF(E74="completed site","completed site","not presently developable")))))</f>
        <v>not presently developable</v>
      </c>
      <c r="Z74" s="13" t="str">
        <f>IF(AD74&gt;0,AD$1,IF(AC74&gt;0,AC$1,IF(AB74&gt;0,AB$1,IF(AA74&gt;0,AA$1, IF(E74="completed site","completed site","not achievable")))))</f>
        <v>not achievable</v>
      </c>
      <c r="AA74" s="19">
        <f t="shared" si="10"/>
        <v>0</v>
      </c>
      <c r="AB74" s="19">
        <f t="shared" si="7"/>
        <v>0</v>
      </c>
      <c r="AC74" s="19">
        <f t="shared" si="9"/>
        <v>0</v>
      </c>
      <c r="AD74" s="19">
        <f t="shared" si="8"/>
        <v>0</v>
      </c>
      <c r="AE74" s="19">
        <f t="shared" si="11"/>
        <v>0</v>
      </c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36"/>
    </row>
    <row r="75" spans="1:56" ht="55.2" x14ac:dyDescent="0.3">
      <c r="A75" s="13" t="s">
        <v>62</v>
      </c>
      <c r="B75" s="12">
        <v>82</v>
      </c>
      <c r="C75" s="13">
        <v>192</v>
      </c>
      <c r="D75" s="13" t="s">
        <v>62</v>
      </c>
      <c r="E75" s="14" t="s">
        <v>484</v>
      </c>
      <c r="F75" s="15" t="s">
        <v>108</v>
      </c>
      <c r="G75" s="14" t="s">
        <v>356</v>
      </c>
      <c r="H75" s="14" t="s">
        <v>168</v>
      </c>
      <c r="I75" s="14"/>
      <c r="J75" s="14"/>
      <c r="K75" s="16" t="s">
        <v>80</v>
      </c>
      <c r="L75" s="17">
        <v>429539.763989889</v>
      </c>
      <c r="M75" s="17">
        <v>567737.67580944102</v>
      </c>
      <c r="N75" s="57">
        <v>1.1399999999999999</v>
      </c>
      <c r="O75" s="57">
        <v>1.03</v>
      </c>
      <c r="P75" s="19">
        <v>0</v>
      </c>
      <c r="Q75" s="13" t="s">
        <v>68</v>
      </c>
      <c r="R75" s="13">
        <v>2009</v>
      </c>
      <c r="S75" s="13" t="s">
        <v>62</v>
      </c>
      <c r="T75" s="13"/>
      <c r="U75" s="20"/>
      <c r="V75" s="14"/>
      <c r="W75" s="13" t="s">
        <v>336</v>
      </c>
      <c r="X75" s="23" t="s">
        <v>336</v>
      </c>
      <c r="Y75" s="13" t="str">
        <f>IF(AA75&gt;0,AA$1,IF(AB75&gt;0,AB$1,IF(AC75&gt;0,AC$1,IF(AD75&gt;0,AD$1, IF(E75="completed site","completed site","not presently developable")))))</f>
        <v>not presently developable</v>
      </c>
      <c r="Z75" s="13" t="str">
        <f>IF(AD75&gt;0,AD$1,IF(AC75&gt;0,AC$1,IF(AB75&gt;0,AB$1,IF(AA75&gt;0,AA$1, IF(E75="completed site","completed site","not achievable")))))</f>
        <v>not achievable</v>
      </c>
      <c r="AA75" s="19">
        <f t="shared" si="10"/>
        <v>0</v>
      </c>
      <c r="AB75" s="19">
        <f t="shared" si="7"/>
        <v>0</v>
      </c>
      <c r="AC75" s="19">
        <f t="shared" si="9"/>
        <v>0</v>
      </c>
      <c r="AD75" s="19">
        <f t="shared" si="8"/>
        <v>0</v>
      </c>
      <c r="AE75" s="19">
        <f t="shared" si="11"/>
        <v>0</v>
      </c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36"/>
    </row>
    <row r="76" spans="1:56" ht="55.2" x14ac:dyDescent="0.3">
      <c r="A76" s="13" t="s">
        <v>62</v>
      </c>
      <c r="B76" s="23"/>
      <c r="C76" s="13">
        <v>196</v>
      </c>
      <c r="D76" s="13" t="s">
        <v>62</v>
      </c>
      <c r="E76" s="14" t="s">
        <v>485</v>
      </c>
      <c r="F76" s="15" t="s">
        <v>76</v>
      </c>
      <c r="G76" s="14" t="s">
        <v>356</v>
      </c>
      <c r="H76" s="14" t="s">
        <v>168</v>
      </c>
      <c r="I76" s="14"/>
      <c r="J76" s="14"/>
      <c r="K76" s="16" t="s">
        <v>80</v>
      </c>
      <c r="L76" s="17">
        <v>433069.98644764198</v>
      </c>
      <c r="M76" s="17">
        <v>567550.75496406201</v>
      </c>
      <c r="N76" s="57">
        <v>5.94</v>
      </c>
      <c r="O76" s="57">
        <v>4.46</v>
      </c>
      <c r="P76" s="19">
        <v>0</v>
      </c>
      <c r="Q76" s="13" t="s">
        <v>90</v>
      </c>
      <c r="R76" s="13">
        <v>2009</v>
      </c>
      <c r="S76" s="13" t="s">
        <v>62</v>
      </c>
      <c r="T76" s="13"/>
      <c r="U76" s="20"/>
      <c r="V76" s="14"/>
      <c r="W76" s="13" t="s">
        <v>336</v>
      </c>
      <c r="X76" s="23" t="s">
        <v>336</v>
      </c>
      <c r="Y76" s="13" t="str">
        <f>IF(AA76&gt;0,AA$1,IF(AB76&gt;0,AB$1,IF(AC76&gt;0,AC$1,IF(AD76&gt;0,AD$1, IF(E76="completed site","completed site","not presently developable")))))</f>
        <v>not presently developable</v>
      </c>
      <c r="Z76" s="13" t="str">
        <f>IF(AD76&gt;0,AD$1,IF(AC76&gt;0,AC$1,IF(AB76&gt;0,AB$1,IF(AA76&gt;0,AA$1, IF(E76="completed site","completed site","not achievable")))))</f>
        <v>not achievable</v>
      </c>
      <c r="AA76" s="19">
        <f t="shared" si="10"/>
        <v>0</v>
      </c>
      <c r="AB76" s="19">
        <f t="shared" si="7"/>
        <v>0</v>
      </c>
      <c r="AC76" s="19">
        <f t="shared" si="9"/>
        <v>0</v>
      </c>
      <c r="AD76" s="19">
        <f t="shared" si="8"/>
        <v>0</v>
      </c>
      <c r="AE76" s="19">
        <f t="shared" si="11"/>
        <v>0</v>
      </c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36"/>
    </row>
    <row r="77" spans="1:56" ht="27.6" x14ac:dyDescent="0.3">
      <c r="A77" s="13" t="s">
        <v>62</v>
      </c>
      <c r="B77" s="12">
        <v>75</v>
      </c>
      <c r="C77" s="13">
        <v>198</v>
      </c>
      <c r="D77" s="13" t="s">
        <v>62</v>
      </c>
      <c r="E77" s="14" t="s">
        <v>486</v>
      </c>
      <c r="F77" s="15" t="s">
        <v>64</v>
      </c>
      <c r="G77" s="14" t="s">
        <v>393</v>
      </c>
      <c r="H77" s="14" t="s">
        <v>168</v>
      </c>
      <c r="I77" s="14"/>
      <c r="J77" s="14"/>
      <c r="K77" s="16" t="s">
        <v>80</v>
      </c>
      <c r="L77" s="17">
        <v>434783.14057179901</v>
      </c>
      <c r="M77" s="17">
        <v>566849.07465034304</v>
      </c>
      <c r="N77" s="57">
        <v>0.24</v>
      </c>
      <c r="O77" s="57">
        <v>0.24</v>
      </c>
      <c r="P77" s="19">
        <v>7</v>
      </c>
      <c r="Q77" s="13" t="s">
        <v>68</v>
      </c>
      <c r="R77" s="13">
        <v>2009</v>
      </c>
      <c r="S77" s="13" t="s">
        <v>62</v>
      </c>
      <c r="T77" s="13"/>
      <c r="U77" s="20"/>
      <c r="V77" s="14"/>
      <c r="W77" s="13" t="s">
        <v>73</v>
      </c>
      <c r="X77" s="23" t="s">
        <v>336</v>
      </c>
      <c r="Y77" s="13" t="str">
        <f>IF(AA77&gt;0,AA$1,IF(AB77&gt;0,AB$1,IF(AC77&gt;0,AC$1,IF(AD77&gt;0,AD$1, IF(E77="completed site","completed site","not presently developable")))))</f>
        <v>6 to 10 years</v>
      </c>
      <c r="Z77" s="13" t="str">
        <f>IF(AD77&gt;0,AD$1,IF(AC77&gt;0,AC$1,IF(AB77&gt;0,AB$1,IF(AA77&gt;0,AA$1, IF(E77="completed site","completed site","not achievable")))))</f>
        <v>6 to 10 years</v>
      </c>
      <c r="AA77" s="19">
        <f t="shared" si="10"/>
        <v>0</v>
      </c>
      <c r="AB77" s="19">
        <f t="shared" si="7"/>
        <v>7</v>
      </c>
      <c r="AC77" s="19">
        <f t="shared" si="9"/>
        <v>0</v>
      </c>
      <c r="AD77" s="19">
        <f t="shared" si="8"/>
        <v>0</v>
      </c>
      <c r="AE77" s="19">
        <f t="shared" si="11"/>
        <v>7</v>
      </c>
      <c r="AF77" s="13"/>
      <c r="AG77" s="13"/>
      <c r="AH77" s="13"/>
      <c r="AI77" s="13"/>
      <c r="AJ77" s="13"/>
      <c r="AK77" s="13"/>
      <c r="AL77" s="13"/>
      <c r="AM77" s="13">
        <v>7</v>
      </c>
      <c r="AN77" s="13"/>
      <c r="AO77" s="13"/>
      <c r="AP77" s="13"/>
      <c r="AQ77" s="13"/>
      <c r="AR77" s="13"/>
      <c r="AS77" s="13"/>
      <c r="AT77" s="13"/>
      <c r="AU77" s="13"/>
      <c r="AV77" s="36"/>
      <c r="BD77" s="1"/>
    </row>
    <row r="78" spans="1:56" ht="27.6" x14ac:dyDescent="0.3">
      <c r="A78" s="13" t="s">
        <v>62</v>
      </c>
      <c r="B78" s="23"/>
      <c r="C78" s="13">
        <v>207</v>
      </c>
      <c r="D78" s="13"/>
      <c r="E78" s="14" t="s">
        <v>487</v>
      </c>
      <c r="F78" s="15" t="s">
        <v>76</v>
      </c>
      <c r="G78" s="14" t="s">
        <v>356</v>
      </c>
      <c r="H78" s="14" t="s">
        <v>488</v>
      </c>
      <c r="I78" s="14"/>
      <c r="J78" s="14"/>
      <c r="K78" s="16"/>
      <c r="L78" s="17">
        <v>434173.48538868601</v>
      </c>
      <c r="M78" s="17">
        <v>568028.93214167794</v>
      </c>
      <c r="N78" s="57">
        <v>0.04</v>
      </c>
      <c r="O78" s="57">
        <v>0.04</v>
      </c>
      <c r="P78" s="19">
        <v>5</v>
      </c>
      <c r="Q78" s="13" t="s">
        <v>68</v>
      </c>
      <c r="R78" s="13">
        <v>2009</v>
      </c>
      <c r="S78" s="13" t="s">
        <v>62</v>
      </c>
      <c r="T78" s="13"/>
      <c r="U78" s="20"/>
      <c r="V78" s="14"/>
      <c r="W78" s="13" t="s">
        <v>73</v>
      </c>
      <c r="X78" s="23" t="s">
        <v>336</v>
      </c>
      <c r="Y78" s="13" t="str">
        <f>IF(AA78&gt;0,AA$1,IF(AB78&gt;0,AB$1,IF(AC78&gt;0,AC$1,IF(AD78&gt;0,AD$1, IF(E78="completed site","completed site","not presently developable")))))</f>
        <v>6 to 10 years</v>
      </c>
      <c r="Z78" s="13" t="str">
        <f>IF(AD78&gt;0,AD$1,IF(AC78&gt;0,AC$1,IF(AB78&gt;0,AB$1,IF(AA78&gt;0,AA$1, IF(E78="completed site","completed site","not achievable")))))</f>
        <v>6 to 10 years</v>
      </c>
      <c r="AA78" s="19">
        <f t="shared" si="10"/>
        <v>0</v>
      </c>
      <c r="AB78" s="19">
        <f t="shared" si="7"/>
        <v>5</v>
      </c>
      <c r="AC78" s="19">
        <f t="shared" si="9"/>
        <v>0</v>
      </c>
      <c r="AD78" s="19">
        <f t="shared" si="8"/>
        <v>0</v>
      </c>
      <c r="AE78" s="19">
        <f t="shared" si="11"/>
        <v>5</v>
      </c>
      <c r="AF78" s="23"/>
      <c r="AG78" s="23"/>
      <c r="AH78" s="23"/>
      <c r="AI78" s="23"/>
      <c r="AJ78" s="23"/>
      <c r="AK78" s="23"/>
      <c r="AL78" s="23">
        <v>5</v>
      </c>
      <c r="AM78" s="23"/>
      <c r="AN78" s="23"/>
      <c r="AO78" s="23"/>
      <c r="AP78" s="23"/>
      <c r="AQ78" s="23"/>
      <c r="AR78" s="23"/>
      <c r="AS78" s="23"/>
      <c r="AT78" s="23"/>
      <c r="AU78" s="23"/>
      <c r="AV78" s="36"/>
      <c r="BD78" s="1"/>
    </row>
    <row r="79" spans="1:56" ht="55.2" x14ac:dyDescent="0.3">
      <c r="A79" s="13">
        <v>1113</v>
      </c>
      <c r="B79" s="23"/>
      <c r="C79" s="13">
        <v>220</v>
      </c>
      <c r="D79" s="13" t="s">
        <v>148</v>
      </c>
      <c r="E79" s="14" t="s">
        <v>489</v>
      </c>
      <c r="F79" s="15" t="s">
        <v>490</v>
      </c>
      <c r="G79" s="14" t="s">
        <v>356</v>
      </c>
      <c r="H79" s="14" t="s">
        <v>168</v>
      </c>
      <c r="I79" s="14"/>
      <c r="J79" s="14"/>
      <c r="K79" s="16" t="s">
        <v>80</v>
      </c>
      <c r="L79" s="17">
        <v>435150.26907212002</v>
      </c>
      <c r="M79" s="17">
        <v>572900.271986195</v>
      </c>
      <c r="N79" s="57">
        <v>0.51</v>
      </c>
      <c r="O79" s="57">
        <v>0.46</v>
      </c>
      <c r="P79" s="19">
        <v>0</v>
      </c>
      <c r="Q79" s="13" t="s">
        <v>68</v>
      </c>
      <c r="R79" s="13">
        <v>2009</v>
      </c>
      <c r="S79" s="13" t="s">
        <v>491</v>
      </c>
      <c r="T79" s="13" t="s">
        <v>70</v>
      </c>
      <c r="U79" s="20" t="s">
        <v>492</v>
      </c>
      <c r="V79" s="14"/>
      <c r="W79" s="13" t="s">
        <v>336</v>
      </c>
      <c r="X79" s="23" t="s">
        <v>336</v>
      </c>
      <c r="Y79" s="13" t="str">
        <f>IF(AA79&gt;0,AA$1,IF(AB79&gt;0,AB$1,IF(AC79&gt;0,AC$1,IF(AD79&gt;0,AD$1, IF(E79="completed site","completed site","not presently developable")))))</f>
        <v>not presently developable</v>
      </c>
      <c r="Z79" s="13" t="str">
        <f>IF(AD79&gt;0,AD$1,IF(AC79&gt;0,AC$1,IF(AB79&gt;0,AB$1,IF(AA79&gt;0,AA$1, IF(E79="completed site","completed site","not achievable")))))</f>
        <v>not achievable</v>
      </c>
      <c r="AA79" s="19">
        <f t="shared" si="10"/>
        <v>0</v>
      </c>
      <c r="AB79" s="19">
        <f t="shared" si="7"/>
        <v>0</v>
      </c>
      <c r="AC79" s="19">
        <f t="shared" si="9"/>
        <v>0</v>
      </c>
      <c r="AD79" s="19">
        <f t="shared" si="8"/>
        <v>0</v>
      </c>
      <c r="AE79" s="19">
        <f t="shared" si="11"/>
        <v>0</v>
      </c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13"/>
      <c r="AT79" s="13"/>
      <c r="AU79" s="13"/>
      <c r="AV79" s="36"/>
    </row>
    <row r="80" spans="1:56" ht="55.2" x14ac:dyDescent="0.3">
      <c r="A80" s="13">
        <v>1113</v>
      </c>
      <c r="B80" s="23"/>
      <c r="C80" s="13">
        <v>220</v>
      </c>
      <c r="D80" s="13" t="s">
        <v>396</v>
      </c>
      <c r="E80" s="14" t="s">
        <v>493</v>
      </c>
      <c r="F80" s="15" t="s">
        <v>490</v>
      </c>
      <c r="G80" s="14" t="s">
        <v>356</v>
      </c>
      <c r="H80" s="14" t="s">
        <v>168</v>
      </c>
      <c r="I80" s="14" t="s">
        <v>494</v>
      </c>
      <c r="J80" s="14"/>
      <c r="K80" s="16" t="s">
        <v>80</v>
      </c>
      <c r="L80" s="17">
        <v>435201.047211361</v>
      </c>
      <c r="M80" s="17">
        <v>572858.16612845496</v>
      </c>
      <c r="N80" s="57">
        <v>0.42</v>
      </c>
      <c r="O80" s="57">
        <v>0.38</v>
      </c>
      <c r="P80" s="19">
        <v>0</v>
      </c>
      <c r="Q80" s="13" t="s">
        <v>68</v>
      </c>
      <c r="R80" s="13">
        <v>2011</v>
      </c>
      <c r="S80" s="13" t="s">
        <v>495</v>
      </c>
      <c r="T80" s="13" t="s">
        <v>496</v>
      </c>
      <c r="U80" s="20" t="s">
        <v>492</v>
      </c>
      <c r="V80" s="14"/>
      <c r="W80" s="13" t="s">
        <v>336</v>
      </c>
      <c r="X80" s="23" t="s">
        <v>336</v>
      </c>
      <c r="Y80" s="13" t="str">
        <f>IF(AA80&gt;0,AA$1,IF(AB80&gt;0,AB$1,IF(AC80&gt;0,AC$1,IF(AD80&gt;0,AD$1, IF(E80="completed site","completed site","not presently developable")))))</f>
        <v>not presently developable</v>
      </c>
      <c r="Z80" s="13" t="str">
        <f>IF(AD80&gt;0,AD$1,IF(AC80&gt;0,AC$1,IF(AB80&gt;0,AB$1,IF(AA80&gt;0,AA$1, IF(E80="completed site","completed site","not achievable")))))</f>
        <v>not achievable</v>
      </c>
      <c r="AA80" s="19">
        <f t="shared" si="10"/>
        <v>0</v>
      </c>
      <c r="AB80" s="19">
        <f t="shared" si="7"/>
        <v>0</v>
      </c>
      <c r="AC80" s="19">
        <f t="shared" si="9"/>
        <v>0</v>
      </c>
      <c r="AD80" s="19">
        <f t="shared" si="8"/>
        <v>0</v>
      </c>
      <c r="AE80" s="19">
        <f t="shared" si="11"/>
        <v>0</v>
      </c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36"/>
    </row>
    <row r="81" spans="1:56" ht="27.6" x14ac:dyDescent="0.3">
      <c r="A81" s="13">
        <v>889</v>
      </c>
      <c r="B81" s="23"/>
      <c r="C81" s="13">
        <v>223</v>
      </c>
      <c r="D81" s="13" t="s">
        <v>62</v>
      </c>
      <c r="E81" s="14" t="s">
        <v>497</v>
      </c>
      <c r="F81" s="15" t="s">
        <v>225</v>
      </c>
      <c r="G81" s="14" t="s">
        <v>382</v>
      </c>
      <c r="H81" s="14" t="s">
        <v>498</v>
      </c>
      <c r="I81" s="14"/>
      <c r="J81" s="14"/>
      <c r="K81" s="16"/>
      <c r="L81" s="17">
        <v>427818.742139048</v>
      </c>
      <c r="M81" s="17">
        <v>568437.99429879501</v>
      </c>
      <c r="N81" s="57">
        <v>2.25</v>
      </c>
      <c r="O81" s="57">
        <v>1.69</v>
      </c>
      <c r="P81" s="19">
        <v>68</v>
      </c>
      <c r="Q81" s="13" t="s">
        <v>68</v>
      </c>
      <c r="R81" s="13">
        <v>2009</v>
      </c>
      <c r="S81" s="13" t="s">
        <v>499</v>
      </c>
      <c r="T81" s="13" t="s">
        <v>70</v>
      </c>
      <c r="U81" s="20" t="s">
        <v>384</v>
      </c>
      <c r="V81" s="14" t="s">
        <v>500</v>
      </c>
      <c r="W81" s="13" t="s">
        <v>73</v>
      </c>
      <c r="X81" s="23" t="s">
        <v>73</v>
      </c>
      <c r="Y81" s="13" t="str">
        <f>IF(AA81&gt;0,AA$1,IF(AB81&gt;0,AB$1,IF(AC81&gt;0,AC$1,IF(AD81&gt;0,AD$1, IF(E81="completed site","completed site","not presently developable")))))</f>
        <v>next 5 years</v>
      </c>
      <c r="Z81" s="13" t="str">
        <f>IF(AD81&gt;0,AD$1,IF(AC81&gt;0,AC$1,IF(AB81&gt;0,AB$1,IF(AA81&gt;0,AA$1, IF(E81="completed site","completed site","not achievable")))))</f>
        <v>next 5 years</v>
      </c>
      <c r="AA81" s="19">
        <f t="shared" si="10"/>
        <v>68</v>
      </c>
      <c r="AB81" s="19">
        <f t="shared" si="7"/>
        <v>0</v>
      </c>
      <c r="AC81" s="19">
        <f t="shared" si="9"/>
        <v>0</v>
      </c>
      <c r="AD81" s="19">
        <f t="shared" si="8"/>
        <v>0</v>
      </c>
      <c r="AE81" s="19">
        <f t="shared" si="11"/>
        <v>68</v>
      </c>
      <c r="AF81" s="75"/>
      <c r="AG81" s="75"/>
      <c r="AH81" s="33">
        <v>12</v>
      </c>
      <c r="AI81" s="33">
        <v>22</v>
      </c>
      <c r="AJ81" s="33">
        <v>22</v>
      </c>
      <c r="AK81" s="33">
        <v>12</v>
      </c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36"/>
      <c r="BD81" s="1"/>
    </row>
    <row r="82" spans="1:56" ht="55.2" x14ac:dyDescent="0.3">
      <c r="A82" s="13">
        <v>850</v>
      </c>
      <c r="B82" s="23"/>
      <c r="C82" s="13">
        <v>235</v>
      </c>
      <c r="D82" s="13" t="s">
        <v>62</v>
      </c>
      <c r="E82" s="14" t="s">
        <v>501</v>
      </c>
      <c r="F82" s="15" t="s">
        <v>201</v>
      </c>
      <c r="G82" s="14" t="s">
        <v>356</v>
      </c>
      <c r="H82" s="14"/>
      <c r="I82" s="14"/>
      <c r="J82" s="14"/>
      <c r="K82" s="16"/>
      <c r="L82" s="17">
        <v>435528.10896611703</v>
      </c>
      <c r="M82" s="17">
        <v>572154.09215854795</v>
      </c>
      <c r="N82" s="57">
        <v>0.17</v>
      </c>
      <c r="O82" s="57">
        <v>0.17</v>
      </c>
      <c r="P82" s="19">
        <v>0</v>
      </c>
      <c r="Q82" s="13" t="s">
        <v>68</v>
      </c>
      <c r="R82" s="13">
        <v>2009</v>
      </c>
      <c r="S82" s="13" t="s">
        <v>502</v>
      </c>
      <c r="T82" s="13" t="s">
        <v>70</v>
      </c>
      <c r="U82" s="20" t="s">
        <v>492</v>
      </c>
      <c r="V82" s="14"/>
      <c r="W82" s="13" t="s">
        <v>336</v>
      </c>
      <c r="X82" s="23" t="s">
        <v>336</v>
      </c>
      <c r="Y82" s="13" t="str">
        <f>IF(AA82&gt;0,AA$1,IF(AB82&gt;0,AB$1,IF(AC82&gt;0,AC$1,IF(AD82&gt;0,AD$1, IF(E82="completed site","completed site","not presently developable")))))</f>
        <v>not presently developable</v>
      </c>
      <c r="Z82" s="13" t="str">
        <f>IF(AD82&gt;0,AD$1,IF(AC82&gt;0,AC$1,IF(AB82&gt;0,AB$1,IF(AA82&gt;0,AA$1, IF(E82="completed site","completed site","not achievable")))))</f>
        <v>not achievable</v>
      </c>
      <c r="AA82" s="19">
        <f t="shared" si="10"/>
        <v>0</v>
      </c>
      <c r="AB82" s="19">
        <f t="shared" si="7"/>
        <v>0</v>
      </c>
      <c r="AC82" s="19">
        <f t="shared" si="9"/>
        <v>0</v>
      </c>
      <c r="AD82" s="19">
        <f t="shared" si="8"/>
        <v>0</v>
      </c>
      <c r="AE82" s="19">
        <f t="shared" si="11"/>
        <v>0</v>
      </c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36"/>
    </row>
    <row r="83" spans="1:56" ht="55.2" x14ac:dyDescent="0.3">
      <c r="A83" s="13">
        <v>789</v>
      </c>
      <c r="B83" s="23"/>
      <c r="C83" s="13">
        <v>244</v>
      </c>
      <c r="D83" s="13" t="s">
        <v>62</v>
      </c>
      <c r="E83" s="14" t="s">
        <v>503</v>
      </c>
      <c r="F83" s="15" t="s">
        <v>88</v>
      </c>
      <c r="G83" s="14" t="s">
        <v>356</v>
      </c>
      <c r="H83" s="14" t="s">
        <v>89</v>
      </c>
      <c r="I83" s="14"/>
      <c r="J83" s="14"/>
      <c r="K83" s="16"/>
      <c r="L83" s="17">
        <v>430911.19312478899</v>
      </c>
      <c r="M83" s="17">
        <v>571088.11521097599</v>
      </c>
      <c r="N83" s="57">
        <v>1.57</v>
      </c>
      <c r="O83" s="57">
        <v>1.41</v>
      </c>
      <c r="P83" s="19">
        <v>0</v>
      </c>
      <c r="Q83" s="13" t="s">
        <v>68</v>
      </c>
      <c r="R83" s="13">
        <v>2009</v>
      </c>
      <c r="S83" s="13" t="s">
        <v>504</v>
      </c>
      <c r="T83" s="13" t="s">
        <v>70</v>
      </c>
      <c r="U83" s="20" t="s">
        <v>492</v>
      </c>
      <c r="V83" s="14"/>
      <c r="W83" s="13" t="s">
        <v>336</v>
      </c>
      <c r="X83" s="23" t="s">
        <v>336</v>
      </c>
      <c r="Y83" s="13" t="str">
        <f>IF(AA83&gt;0,AA$1,IF(AB83&gt;0,AB$1,IF(AC83&gt;0,AC$1,IF(AD83&gt;0,AD$1, IF(E83="completed site","completed site","not presently developable")))))</f>
        <v>not presently developable</v>
      </c>
      <c r="Z83" s="13" t="str">
        <f>IF(AD83&gt;0,AD$1,IF(AC83&gt;0,AC$1,IF(AB83&gt;0,AB$1,IF(AA83&gt;0,AA$1, IF(E83="completed site","completed site","not achievable")))))</f>
        <v>not achievable</v>
      </c>
      <c r="AA83" s="19">
        <f t="shared" si="10"/>
        <v>0</v>
      </c>
      <c r="AB83" s="19">
        <f t="shared" si="7"/>
        <v>0</v>
      </c>
      <c r="AC83" s="19">
        <f t="shared" si="9"/>
        <v>0</v>
      </c>
      <c r="AD83" s="19">
        <f t="shared" si="8"/>
        <v>0</v>
      </c>
      <c r="AE83" s="19">
        <f t="shared" si="11"/>
        <v>0</v>
      </c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36"/>
    </row>
    <row r="84" spans="1:56" ht="55.2" x14ac:dyDescent="0.3">
      <c r="A84" s="13">
        <v>760</v>
      </c>
      <c r="B84" s="23"/>
      <c r="C84" s="13">
        <v>245</v>
      </c>
      <c r="D84" s="13"/>
      <c r="E84" s="14" t="s">
        <v>505</v>
      </c>
      <c r="F84" s="15" t="s">
        <v>108</v>
      </c>
      <c r="G84" s="14" t="s">
        <v>356</v>
      </c>
      <c r="H84" s="14" t="s">
        <v>506</v>
      </c>
      <c r="I84" s="14" t="s">
        <v>507</v>
      </c>
      <c r="J84" s="14"/>
      <c r="K84" s="16"/>
      <c r="L84" s="17">
        <v>429310.65086974797</v>
      </c>
      <c r="M84" s="17">
        <v>566738.83634383604</v>
      </c>
      <c r="N84" s="57">
        <v>0.19</v>
      </c>
      <c r="O84" s="57">
        <v>0.19</v>
      </c>
      <c r="P84" s="19">
        <v>0</v>
      </c>
      <c r="Q84" s="13" t="s">
        <v>68</v>
      </c>
      <c r="R84" s="13">
        <v>2009</v>
      </c>
      <c r="S84" s="23" t="s">
        <v>508</v>
      </c>
      <c r="T84" s="23" t="s">
        <v>496</v>
      </c>
      <c r="U84" s="20" t="s">
        <v>492</v>
      </c>
      <c r="V84" s="14"/>
      <c r="W84" s="13" t="s">
        <v>336</v>
      </c>
      <c r="X84" s="23" t="s">
        <v>336</v>
      </c>
      <c r="Y84" s="13" t="str">
        <f>IF(AA84&gt;0,AA$1,IF(AB84&gt;0,AB$1,IF(AC84&gt;0,AC$1,IF(AD84&gt;0,AD$1, IF(E84="completed site","completed site","not presently developable")))))</f>
        <v>not presently developable</v>
      </c>
      <c r="Z84" s="13" t="str">
        <f>IF(AD84&gt;0,AD$1,IF(AC84&gt;0,AC$1,IF(AB84&gt;0,AB$1,IF(AA84&gt;0,AA$1, IF(E84="completed site","completed site","not achievable")))))</f>
        <v>not achievable</v>
      </c>
      <c r="AA84" s="19">
        <f t="shared" si="10"/>
        <v>0</v>
      </c>
      <c r="AB84" s="19">
        <f t="shared" si="7"/>
        <v>0</v>
      </c>
      <c r="AC84" s="19">
        <f t="shared" si="9"/>
        <v>0</v>
      </c>
      <c r="AD84" s="19">
        <f t="shared" si="8"/>
        <v>0</v>
      </c>
      <c r="AE84" s="19">
        <f t="shared" si="11"/>
        <v>0</v>
      </c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13"/>
      <c r="AT84" s="13"/>
      <c r="AU84" s="13"/>
      <c r="AV84" s="36"/>
    </row>
    <row r="85" spans="1:56" ht="55.2" x14ac:dyDescent="0.3">
      <c r="A85" s="13">
        <v>863</v>
      </c>
      <c r="B85" s="23"/>
      <c r="C85" s="13">
        <v>254</v>
      </c>
      <c r="D85" s="13" t="s">
        <v>62</v>
      </c>
      <c r="E85" s="14" t="s">
        <v>509</v>
      </c>
      <c r="F85" s="15" t="s">
        <v>445</v>
      </c>
      <c r="G85" s="14" t="s">
        <v>356</v>
      </c>
      <c r="H85" s="14" t="s">
        <v>510</v>
      </c>
      <c r="I85" s="14"/>
      <c r="J85" s="14"/>
      <c r="K85" s="16"/>
      <c r="L85" s="17">
        <v>435007.47684726899</v>
      </c>
      <c r="M85" s="17">
        <v>570319.27893162402</v>
      </c>
      <c r="N85" s="57">
        <v>0.54</v>
      </c>
      <c r="O85" s="57">
        <v>0.49</v>
      </c>
      <c r="P85" s="19">
        <v>0</v>
      </c>
      <c r="Q85" s="13" t="s">
        <v>68</v>
      </c>
      <c r="R85" s="13">
        <v>2009</v>
      </c>
      <c r="S85" s="23"/>
      <c r="T85" s="13" t="s">
        <v>70</v>
      </c>
      <c r="U85" s="20" t="s">
        <v>492</v>
      </c>
      <c r="V85" s="14"/>
      <c r="W85" s="13" t="s">
        <v>336</v>
      </c>
      <c r="X85" s="23" t="s">
        <v>336</v>
      </c>
      <c r="Y85" s="13" t="str">
        <f>IF(AA85&gt;0,AA$1,IF(AB85&gt;0,AB$1,IF(AC85&gt;0,AC$1,IF(AD85&gt;0,AD$1, IF(E85="completed site","completed site","not presently developable")))))</f>
        <v>not presently developable</v>
      </c>
      <c r="Z85" s="13" t="str">
        <f>IF(AD85&gt;0,AD$1,IF(AC85&gt;0,AC$1,IF(AB85&gt;0,AB$1,IF(AA85&gt;0,AA$1, IF(E85="completed site","completed site","not achievable")))))</f>
        <v>not achievable</v>
      </c>
      <c r="AA85" s="19">
        <f t="shared" si="10"/>
        <v>0</v>
      </c>
      <c r="AB85" s="19">
        <f t="shared" si="7"/>
        <v>0</v>
      </c>
      <c r="AC85" s="19">
        <f t="shared" si="9"/>
        <v>0</v>
      </c>
      <c r="AD85" s="19">
        <f t="shared" si="8"/>
        <v>0</v>
      </c>
      <c r="AE85" s="19">
        <f t="shared" si="11"/>
        <v>0</v>
      </c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36"/>
    </row>
    <row r="86" spans="1:56" ht="82.8" x14ac:dyDescent="0.3">
      <c r="A86" s="40" t="s">
        <v>62</v>
      </c>
      <c r="B86" s="12">
        <v>7</v>
      </c>
      <c r="C86" s="13">
        <v>277</v>
      </c>
      <c r="D86" s="40" t="s">
        <v>148</v>
      </c>
      <c r="E86" s="41" t="s">
        <v>511</v>
      </c>
      <c r="F86" s="15" t="s">
        <v>174</v>
      </c>
      <c r="G86" s="14" t="s">
        <v>393</v>
      </c>
      <c r="H86" s="14" t="s">
        <v>512</v>
      </c>
      <c r="I86" s="89"/>
      <c r="J86" s="14"/>
      <c r="K86" s="40"/>
      <c r="L86" s="105">
        <v>427168.66850175202</v>
      </c>
      <c r="M86" s="105">
        <v>570605.66525815602</v>
      </c>
      <c r="N86" s="57">
        <v>4.88</v>
      </c>
      <c r="O86" s="57">
        <v>3.66</v>
      </c>
      <c r="P86" s="43">
        <v>92</v>
      </c>
      <c r="Q86" s="40" t="s">
        <v>68</v>
      </c>
      <c r="R86" s="13">
        <v>2009</v>
      </c>
      <c r="S86" s="40" t="s">
        <v>62</v>
      </c>
      <c r="T86" s="40"/>
      <c r="U86" s="20"/>
      <c r="V86" s="14" t="s">
        <v>513</v>
      </c>
      <c r="W86" s="13" t="s">
        <v>73</v>
      </c>
      <c r="X86" s="13" t="s">
        <v>336</v>
      </c>
      <c r="Y86" s="13" t="str">
        <f>IF(AA86&gt;0,AA$1,IF(AB86&gt;0,AB$1,IF(AC86&gt;0,AC$1,IF(AD86&gt;0,AD$1, IF(E86="completed site","completed site","not presently developable")))))</f>
        <v>6 to 10 years</v>
      </c>
      <c r="Z86" s="13" t="str">
        <f>IF(AD86&gt;0,AD$1,IF(AC86&gt;0,AC$1,IF(AB86&gt;0,AB$1,IF(AA86&gt;0,AA$1, IF(E86="completed site","completed site","not achievable")))))</f>
        <v>6 to 10 years</v>
      </c>
      <c r="AA86" s="19">
        <f t="shared" si="10"/>
        <v>0</v>
      </c>
      <c r="AB86" s="19">
        <f t="shared" si="7"/>
        <v>92</v>
      </c>
      <c r="AC86" s="19">
        <f t="shared" si="9"/>
        <v>0</v>
      </c>
      <c r="AD86" s="19">
        <f t="shared" si="8"/>
        <v>0</v>
      </c>
      <c r="AE86" s="19">
        <f t="shared" si="11"/>
        <v>92</v>
      </c>
      <c r="AF86" s="13"/>
      <c r="AG86" s="13"/>
      <c r="AH86" s="13"/>
      <c r="AI86" s="75"/>
      <c r="AJ86" s="75"/>
      <c r="AK86" s="13"/>
      <c r="AL86" s="13">
        <v>30</v>
      </c>
      <c r="AM86" s="13">
        <v>30</v>
      </c>
      <c r="AN86" s="13">
        <v>32</v>
      </c>
      <c r="AO86" s="13"/>
      <c r="AP86" s="13"/>
      <c r="AQ86" s="13"/>
      <c r="AR86" s="13"/>
      <c r="AS86" s="13"/>
      <c r="AT86" s="13"/>
      <c r="AU86" s="13"/>
      <c r="AV86" s="36"/>
      <c r="BD86" s="1"/>
    </row>
    <row r="87" spans="1:56" ht="82.8" x14ac:dyDescent="0.3">
      <c r="A87" s="40"/>
      <c r="B87" s="23"/>
      <c r="C87" s="23">
        <v>277</v>
      </c>
      <c r="D87" s="40" t="s">
        <v>396</v>
      </c>
      <c r="E87" s="41" t="s">
        <v>514</v>
      </c>
      <c r="F87" s="15" t="s">
        <v>236</v>
      </c>
      <c r="G87" s="14" t="s">
        <v>356</v>
      </c>
      <c r="H87" s="14"/>
      <c r="I87" s="14"/>
      <c r="J87" s="14"/>
      <c r="K87" s="40"/>
      <c r="L87" s="105">
        <v>427285.222184702</v>
      </c>
      <c r="M87" s="105">
        <v>570515.00485289504</v>
      </c>
      <c r="N87" s="57">
        <v>0.81</v>
      </c>
      <c r="O87" s="57">
        <v>0.73</v>
      </c>
      <c r="P87" s="43">
        <v>0</v>
      </c>
      <c r="Q87" s="40" t="s">
        <v>68</v>
      </c>
      <c r="R87" s="13">
        <v>2009</v>
      </c>
      <c r="S87" s="40" t="s">
        <v>515</v>
      </c>
      <c r="T87" s="40" t="s">
        <v>455</v>
      </c>
      <c r="U87" s="20" t="s">
        <v>348</v>
      </c>
      <c r="V87" s="14" t="s">
        <v>516</v>
      </c>
      <c r="W87" s="13" t="s">
        <v>336</v>
      </c>
      <c r="X87" s="13" t="s">
        <v>336</v>
      </c>
      <c r="Y87" s="13" t="str">
        <f>IF(AA87&gt;0,AA$1,IF(AB87&gt;0,AB$1,IF(AC87&gt;0,AC$1,IF(AD87&gt;0,AD$1, IF(E87="completed site","completed site","not presently developable")))))</f>
        <v>not presently developable</v>
      </c>
      <c r="Z87" s="13" t="str">
        <f>IF(AD87&gt;0,AD$1,IF(AC87&gt;0,AC$1,IF(AB87&gt;0,AB$1,IF(AA87&gt;0,AA$1, IF(E87="completed site","completed site","not achievable")))))</f>
        <v>not achievable</v>
      </c>
      <c r="AA87" s="19">
        <f t="shared" si="10"/>
        <v>0</v>
      </c>
      <c r="AB87" s="19">
        <f t="shared" si="7"/>
        <v>0</v>
      </c>
      <c r="AC87" s="19">
        <f t="shared" si="9"/>
        <v>0</v>
      </c>
      <c r="AD87" s="19">
        <f t="shared" si="8"/>
        <v>0</v>
      </c>
      <c r="AE87" s="19">
        <f t="shared" si="11"/>
        <v>0</v>
      </c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36"/>
    </row>
    <row r="88" spans="1:56" ht="41.4" x14ac:dyDescent="0.3">
      <c r="A88" s="13" t="s">
        <v>62</v>
      </c>
      <c r="B88" s="12">
        <v>6</v>
      </c>
      <c r="C88" s="13">
        <v>278</v>
      </c>
      <c r="D88" s="13" t="s">
        <v>62</v>
      </c>
      <c r="E88" s="14" t="s">
        <v>517</v>
      </c>
      <c r="F88" s="15" t="s">
        <v>174</v>
      </c>
      <c r="G88" s="14" t="s">
        <v>393</v>
      </c>
      <c r="H88" s="14" t="s">
        <v>518</v>
      </c>
      <c r="I88" s="14"/>
      <c r="J88" s="14"/>
      <c r="K88" s="16"/>
      <c r="L88" s="17">
        <v>426975.707379225</v>
      </c>
      <c r="M88" s="17">
        <v>570771.76826027595</v>
      </c>
      <c r="N88" s="57">
        <v>7.3</v>
      </c>
      <c r="O88" s="57">
        <v>5.48</v>
      </c>
      <c r="P88" s="19">
        <v>164</v>
      </c>
      <c r="Q88" s="13" t="s">
        <v>68</v>
      </c>
      <c r="R88" s="13">
        <v>2009</v>
      </c>
      <c r="S88" s="13" t="s">
        <v>62</v>
      </c>
      <c r="T88" s="13"/>
      <c r="U88" s="20"/>
      <c r="V88" s="14"/>
      <c r="W88" s="13" t="s">
        <v>73</v>
      </c>
      <c r="X88" s="13" t="s">
        <v>336</v>
      </c>
      <c r="Y88" s="13" t="str">
        <f>IF(AA88&gt;0,AA$1,IF(AB88&gt;0,AB$1,IF(AC88&gt;0,AC$1,IF(AD88&gt;0,AD$1, IF(E88="completed site","completed site","not presently developable")))))</f>
        <v>6 to 10 years</v>
      </c>
      <c r="Z88" s="13" t="str">
        <f>IF(AD88&gt;0,AD$1,IF(AC88&gt;0,AC$1,IF(AB88&gt;0,AB$1,IF(AA88&gt;0,AA$1, IF(E88="completed site","completed site","not achievable")))))</f>
        <v>6 to 10 years</v>
      </c>
      <c r="AA88" s="19">
        <f t="shared" si="10"/>
        <v>0</v>
      </c>
      <c r="AB88" s="19">
        <f t="shared" si="7"/>
        <v>164</v>
      </c>
      <c r="AC88" s="19">
        <f t="shared" si="9"/>
        <v>0</v>
      </c>
      <c r="AD88" s="19">
        <f t="shared" si="8"/>
        <v>0</v>
      </c>
      <c r="AE88" s="19">
        <f t="shared" si="11"/>
        <v>164</v>
      </c>
      <c r="AF88" s="13"/>
      <c r="AG88" s="13"/>
      <c r="AH88" s="13"/>
      <c r="AI88" s="75"/>
      <c r="AJ88" s="75"/>
      <c r="AK88" s="75"/>
      <c r="AL88" s="13">
        <v>14</v>
      </c>
      <c r="AM88" s="13">
        <v>50</v>
      </c>
      <c r="AN88" s="13">
        <v>50</v>
      </c>
      <c r="AO88" s="13">
        <v>50</v>
      </c>
      <c r="AP88" s="13"/>
      <c r="AQ88" s="13"/>
      <c r="AR88" s="13"/>
      <c r="AS88" s="13"/>
      <c r="AT88" s="13"/>
      <c r="AU88" s="13"/>
      <c r="AV88" s="36"/>
      <c r="BD88" s="1"/>
    </row>
    <row r="89" spans="1:56" ht="41.4" x14ac:dyDescent="0.3">
      <c r="A89" s="13" t="s">
        <v>62</v>
      </c>
      <c r="B89" s="12">
        <v>58</v>
      </c>
      <c r="C89" s="13">
        <v>280</v>
      </c>
      <c r="D89" s="13" t="s">
        <v>62</v>
      </c>
      <c r="E89" s="14" t="s">
        <v>519</v>
      </c>
      <c r="F89" s="15" t="s">
        <v>137</v>
      </c>
      <c r="G89" s="14" t="s">
        <v>393</v>
      </c>
      <c r="H89" s="14" t="s">
        <v>520</v>
      </c>
      <c r="I89" s="14"/>
      <c r="J89" s="14"/>
      <c r="K89" s="16" t="s">
        <v>80</v>
      </c>
      <c r="L89" s="17">
        <v>436266.83184255299</v>
      </c>
      <c r="M89" s="17">
        <v>568691.99114887603</v>
      </c>
      <c r="N89" s="57">
        <v>1.85</v>
      </c>
      <c r="O89" s="57">
        <v>1.67</v>
      </c>
      <c r="P89" s="19">
        <v>100</v>
      </c>
      <c r="Q89" s="13" t="s">
        <v>68</v>
      </c>
      <c r="R89" s="13">
        <v>2009</v>
      </c>
      <c r="S89" s="13" t="s">
        <v>521</v>
      </c>
      <c r="T89" s="13" t="s">
        <v>522</v>
      </c>
      <c r="U89" s="20" t="s">
        <v>348</v>
      </c>
      <c r="V89" s="14"/>
      <c r="W89" s="13" t="s">
        <v>73</v>
      </c>
      <c r="X89" s="13" t="s">
        <v>336</v>
      </c>
      <c r="Y89" s="13" t="str">
        <f>IF(AA89&gt;0,AA$1,IF(AB89&gt;0,AB$1,IF(AC89&gt;0,AC$1,IF(AD89&gt;0,AD$1, IF(E89="completed site","completed site","not presently developable")))))</f>
        <v>6 to 10 years</v>
      </c>
      <c r="Z89" s="13" t="str">
        <f>IF(AD89&gt;0,AD$1,IF(AC89&gt;0,AC$1,IF(AB89&gt;0,AB$1,IF(AA89&gt;0,AA$1, IF(E89="completed site","completed site","not achievable")))))</f>
        <v>6 to 10 years</v>
      </c>
      <c r="AA89" s="19">
        <f t="shared" si="10"/>
        <v>0</v>
      </c>
      <c r="AB89" s="19">
        <f t="shared" si="7"/>
        <v>100</v>
      </c>
      <c r="AC89" s="19">
        <f t="shared" si="9"/>
        <v>0</v>
      </c>
      <c r="AD89" s="19">
        <f t="shared" si="8"/>
        <v>0</v>
      </c>
      <c r="AE89" s="19">
        <f t="shared" si="11"/>
        <v>100</v>
      </c>
      <c r="AF89" s="13"/>
      <c r="AG89" s="13"/>
      <c r="AH89" s="13"/>
      <c r="AI89" s="23"/>
      <c r="AJ89" s="23"/>
      <c r="AK89" s="75"/>
      <c r="AL89" s="23">
        <v>25</v>
      </c>
      <c r="AM89" s="23">
        <v>25</v>
      </c>
      <c r="AN89" s="23">
        <v>25</v>
      </c>
      <c r="AO89" s="13">
        <v>25</v>
      </c>
      <c r="AP89" s="13"/>
      <c r="AQ89" s="13"/>
      <c r="AR89" s="13"/>
      <c r="AS89" s="13"/>
      <c r="AT89" s="13"/>
      <c r="AU89" s="13"/>
      <c r="AV89" s="36"/>
      <c r="BD89" s="1"/>
    </row>
    <row r="90" spans="1:56" ht="27.6" x14ac:dyDescent="0.3">
      <c r="A90" s="13" t="s">
        <v>62</v>
      </c>
      <c r="B90" s="12">
        <v>59</v>
      </c>
      <c r="C90" s="13">
        <v>281</v>
      </c>
      <c r="D90" s="13" t="s">
        <v>62</v>
      </c>
      <c r="E90" s="14" t="s">
        <v>523</v>
      </c>
      <c r="F90" s="15" t="s">
        <v>137</v>
      </c>
      <c r="G90" s="14" t="s">
        <v>393</v>
      </c>
      <c r="H90" s="14" t="s">
        <v>520</v>
      </c>
      <c r="I90" s="14"/>
      <c r="J90" s="14"/>
      <c r="K90" s="16" t="s">
        <v>80</v>
      </c>
      <c r="L90" s="17">
        <v>436375.47474524798</v>
      </c>
      <c r="M90" s="17">
        <v>568718.18435976503</v>
      </c>
      <c r="N90" s="57">
        <v>1.05</v>
      </c>
      <c r="O90" s="57">
        <v>0.95</v>
      </c>
      <c r="P90" s="19">
        <v>42</v>
      </c>
      <c r="Q90" s="13" t="s">
        <v>68</v>
      </c>
      <c r="R90" s="13">
        <v>2009</v>
      </c>
      <c r="S90" s="13" t="s">
        <v>62</v>
      </c>
      <c r="T90" s="13"/>
      <c r="U90" s="20"/>
      <c r="V90" s="14"/>
      <c r="W90" s="13" t="s">
        <v>73</v>
      </c>
      <c r="X90" s="13" t="s">
        <v>336</v>
      </c>
      <c r="Y90" s="13" t="str">
        <f>IF(AA90&gt;0,AA$1,IF(AB90&gt;0,AB$1,IF(AC90&gt;0,AC$1,IF(AD90&gt;0,AD$1, IF(E90="completed site","completed site","not presently developable")))))</f>
        <v>6 to 10 years</v>
      </c>
      <c r="Z90" s="13" t="str">
        <f>IF(AD90&gt;0,AD$1,IF(AC90&gt;0,AC$1,IF(AB90&gt;0,AB$1,IF(AA90&gt;0,AA$1, IF(E90="completed site","completed site","not achievable")))))</f>
        <v>6 to 10 years</v>
      </c>
      <c r="AA90" s="19">
        <f t="shared" si="10"/>
        <v>0</v>
      </c>
      <c r="AB90" s="19">
        <f t="shared" si="7"/>
        <v>42</v>
      </c>
      <c r="AC90" s="19">
        <f t="shared" si="9"/>
        <v>0</v>
      </c>
      <c r="AD90" s="19">
        <f t="shared" si="8"/>
        <v>0</v>
      </c>
      <c r="AE90" s="19">
        <f t="shared" si="11"/>
        <v>42</v>
      </c>
      <c r="AF90" s="13"/>
      <c r="AG90" s="13"/>
      <c r="AH90" s="13"/>
      <c r="AI90" s="13"/>
      <c r="AJ90" s="13"/>
      <c r="AK90" s="75"/>
      <c r="AL90" s="13">
        <v>20</v>
      </c>
      <c r="AM90" s="13">
        <v>22</v>
      </c>
      <c r="AN90" s="13"/>
      <c r="AO90" s="13"/>
      <c r="AP90" s="13"/>
      <c r="AQ90" s="13"/>
      <c r="AR90" s="13"/>
      <c r="AS90" s="13"/>
      <c r="AT90" s="13"/>
      <c r="AU90" s="13"/>
      <c r="AV90" s="36"/>
      <c r="BD90" s="1"/>
    </row>
    <row r="91" spans="1:56" ht="55.2" x14ac:dyDescent="0.3">
      <c r="A91" s="13" t="s">
        <v>62</v>
      </c>
      <c r="B91" s="23"/>
      <c r="C91" s="13">
        <v>283</v>
      </c>
      <c r="D91" s="13" t="s">
        <v>62</v>
      </c>
      <c r="E91" s="14" t="s">
        <v>524</v>
      </c>
      <c r="F91" s="15" t="s">
        <v>137</v>
      </c>
      <c r="G91" s="14" t="s">
        <v>356</v>
      </c>
      <c r="H91" s="14" t="s">
        <v>520</v>
      </c>
      <c r="I91" s="14"/>
      <c r="J91" s="14"/>
      <c r="K91" s="16" t="s">
        <v>80</v>
      </c>
      <c r="L91" s="17">
        <v>436218.40240356798</v>
      </c>
      <c r="M91" s="17">
        <v>568611.28599191899</v>
      </c>
      <c r="N91" s="57">
        <v>0.13</v>
      </c>
      <c r="O91" s="57">
        <v>0.13</v>
      </c>
      <c r="P91" s="19">
        <v>0</v>
      </c>
      <c r="Q91" s="13" t="s">
        <v>68</v>
      </c>
      <c r="R91" s="13">
        <v>2009</v>
      </c>
      <c r="S91" s="13" t="s">
        <v>62</v>
      </c>
      <c r="T91" s="13"/>
      <c r="U91" s="20"/>
      <c r="V91" s="14"/>
      <c r="W91" s="13" t="s">
        <v>336</v>
      </c>
      <c r="X91" s="13" t="s">
        <v>336</v>
      </c>
      <c r="Y91" s="13" t="str">
        <f>IF(AA91&gt;0,AA$1,IF(AB91&gt;0,AB$1,IF(AC91&gt;0,AC$1,IF(AD91&gt;0,AD$1, IF(E91="completed site","completed site","not presently developable")))))</f>
        <v>not presently developable</v>
      </c>
      <c r="Z91" s="13" t="str">
        <f>IF(AD91&gt;0,AD$1,IF(AC91&gt;0,AC$1,IF(AB91&gt;0,AB$1,IF(AA91&gt;0,AA$1, IF(E91="completed site","completed site","not achievable")))))</f>
        <v>not achievable</v>
      </c>
      <c r="AA91" s="19">
        <f t="shared" si="10"/>
        <v>0</v>
      </c>
      <c r="AB91" s="19">
        <f t="shared" si="7"/>
        <v>0</v>
      </c>
      <c r="AC91" s="19">
        <f t="shared" si="9"/>
        <v>0</v>
      </c>
      <c r="AD91" s="19">
        <f t="shared" si="8"/>
        <v>0</v>
      </c>
      <c r="AE91" s="19">
        <f t="shared" si="11"/>
        <v>0</v>
      </c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13"/>
      <c r="AR91" s="13"/>
      <c r="AS91" s="13"/>
      <c r="AT91" s="13"/>
      <c r="AU91" s="13"/>
      <c r="AV91" s="36"/>
    </row>
    <row r="92" spans="1:56" ht="27.6" x14ac:dyDescent="0.3">
      <c r="A92" s="13" t="s">
        <v>62</v>
      </c>
      <c r="B92" s="12">
        <v>54</v>
      </c>
      <c r="C92" s="13">
        <v>284</v>
      </c>
      <c r="D92" s="13" t="s">
        <v>62</v>
      </c>
      <c r="E92" s="14" t="s">
        <v>525</v>
      </c>
      <c r="F92" s="15" t="s">
        <v>137</v>
      </c>
      <c r="G92" s="14" t="s">
        <v>393</v>
      </c>
      <c r="H92" s="14" t="s">
        <v>520</v>
      </c>
      <c r="I92" s="14"/>
      <c r="J92" s="14"/>
      <c r="K92" s="16" t="s">
        <v>80</v>
      </c>
      <c r="L92" s="17">
        <v>436064.571792131</v>
      </c>
      <c r="M92" s="17">
        <v>568815.07878447603</v>
      </c>
      <c r="N92" s="57">
        <v>0.87</v>
      </c>
      <c r="O92" s="57">
        <v>0.78</v>
      </c>
      <c r="P92" s="19">
        <v>31</v>
      </c>
      <c r="Q92" s="13" t="s">
        <v>68</v>
      </c>
      <c r="R92" s="13">
        <v>2009</v>
      </c>
      <c r="S92" s="13" t="s">
        <v>62</v>
      </c>
      <c r="T92" s="13"/>
      <c r="U92" s="20"/>
      <c r="V92" s="14"/>
      <c r="W92" s="13" t="s">
        <v>73</v>
      </c>
      <c r="X92" s="13" t="s">
        <v>336</v>
      </c>
      <c r="Y92" s="13" t="str">
        <f>IF(AA92&gt;0,AA$1,IF(AB92&gt;0,AB$1,IF(AC92&gt;0,AC$1,IF(AD92&gt;0,AD$1, IF(E92="completed site","completed site","not presently developable")))))</f>
        <v>6 to 10 years</v>
      </c>
      <c r="Z92" s="13" t="str">
        <f>IF(AD92&gt;0,AD$1,IF(AC92&gt;0,AC$1,IF(AB92&gt;0,AB$1,IF(AA92&gt;0,AA$1, IF(E92="completed site","completed site","not achievable")))))</f>
        <v>6 to 10 years</v>
      </c>
      <c r="AA92" s="19">
        <f t="shared" si="10"/>
        <v>0</v>
      </c>
      <c r="AB92" s="19">
        <f t="shared" si="7"/>
        <v>31</v>
      </c>
      <c r="AC92" s="19">
        <f t="shared" si="9"/>
        <v>0</v>
      </c>
      <c r="AD92" s="19">
        <f t="shared" si="8"/>
        <v>0</v>
      </c>
      <c r="AE92" s="19">
        <f t="shared" si="11"/>
        <v>31</v>
      </c>
      <c r="AF92" s="13"/>
      <c r="AG92" s="13"/>
      <c r="AH92" s="13"/>
      <c r="AI92" s="13"/>
      <c r="AJ92" s="13"/>
      <c r="AK92" s="13"/>
      <c r="AL92" s="13">
        <v>15</v>
      </c>
      <c r="AM92" s="13">
        <v>16</v>
      </c>
      <c r="AN92" s="13"/>
      <c r="AO92" s="13"/>
      <c r="AP92" s="13"/>
      <c r="AQ92" s="13"/>
      <c r="AR92" s="13"/>
      <c r="AS92" s="13"/>
      <c r="AT92" s="13"/>
      <c r="AU92" s="13"/>
      <c r="AV92" s="36"/>
      <c r="BD92" s="1"/>
    </row>
    <row r="93" spans="1:56" ht="27.6" x14ac:dyDescent="0.3">
      <c r="A93" s="13" t="s">
        <v>62</v>
      </c>
      <c r="B93" s="12">
        <v>55</v>
      </c>
      <c r="C93" s="13">
        <v>285</v>
      </c>
      <c r="D93" s="13" t="s">
        <v>62</v>
      </c>
      <c r="E93" s="14" t="s">
        <v>526</v>
      </c>
      <c r="F93" s="15" t="s">
        <v>137</v>
      </c>
      <c r="G93" s="14" t="s">
        <v>393</v>
      </c>
      <c r="H93" s="14" t="s">
        <v>520</v>
      </c>
      <c r="I93" s="14"/>
      <c r="J93" s="14"/>
      <c r="K93" s="16"/>
      <c r="L93" s="17">
        <v>436080.021639766</v>
      </c>
      <c r="M93" s="17">
        <v>568697.24339249497</v>
      </c>
      <c r="N93" s="57">
        <v>0.45</v>
      </c>
      <c r="O93" s="57">
        <v>0.41</v>
      </c>
      <c r="P93" s="19">
        <v>16</v>
      </c>
      <c r="Q93" s="13" t="s">
        <v>68</v>
      </c>
      <c r="R93" s="13">
        <v>2009</v>
      </c>
      <c r="S93" s="13" t="s">
        <v>62</v>
      </c>
      <c r="T93" s="13"/>
      <c r="U93" s="20"/>
      <c r="V93" s="14"/>
      <c r="W93" s="13" t="s">
        <v>73</v>
      </c>
      <c r="X93" s="13" t="s">
        <v>336</v>
      </c>
      <c r="Y93" s="13" t="str">
        <f>IF(AA93&gt;0,AA$1,IF(AB93&gt;0,AB$1,IF(AC93&gt;0,AC$1,IF(AD93&gt;0,AD$1, IF(E93="completed site","completed site","not presently developable")))))</f>
        <v>6 to 10 years</v>
      </c>
      <c r="Z93" s="13" t="str">
        <f>IF(AD93&gt;0,AD$1,IF(AC93&gt;0,AC$1,IF(AB93&gt;0,AB$1,IF(AA93&gt;0,AA$1, IF(E93="completed site","completed site","not achievable")))))</f>
        <v>6 to 10 years</v>
      </c>
      <c r="AA93" s="19">
        <f t="shared" si="10"/>
        <v>0</v>
      </c>
      <c r="AB93" s="19">
        <f t="shared" si="7"/>
        <v>16</v>
      </c>
      <c r="AC93" s="19">
        <f t="shared" si="9"/>
        <v>0</v>
      </c>
      <c r="AD93" s="19">
        <f t="shared" si="8"/>
        <v>0</v>
      </c>
      <c r="AE93" s="19">
        <f t="shared" si="11"/>
        <v>16</v>
      </c>
      <c r="AF93" s="13"/>
      <c r="AG93" s="13"/>
      <c r="AH93" s="13"/>
      <c r="AI93" s="13"/>
      <c r="AJ93" s="13"/>
      <c r="AK93" s="13"/>
      <c r="AL93" s="13">
        <v>16</v>
      </c>
      <c r="AM93" s="13"/>
      <c r="AN93" s="13"/>
      <c r="AO93" s="13"/>
      <c r="AP93" s="13"/>
      <c r="AQ93" s="13"/>
      <c r="AR93" s="13"/>
      <c r="AS93" s="13"/>
      <c r="AT93" s="13"/>
      <c r="AU93" s="13"/>
      <c r="AV93" s="36"/>
      <c r="BD93" s="1"/>
    </row>
    <row r="94" spans="1:56" ht="27.6" x14ac:dyDescent="0.3">
      <c r="A94" s="13" t="s">
        <v>62</v>
      </c>
      <c r="B94" s="12">
        <v>20</v>
      </c>
      <c r="C94" s="13">
        <v>286</v>
      </c>
      <c r="D94" s="13" t="s">
        <v>62</v>
      </c>
      <c r="E94" s="14" t="s">
        <v>527</v>
      </c>
      <c r="F94" s="15" t="s">
        <v>236</v>
      </c>
      <c r="G94" s="14" t="s">
        <v>356</v>
      </c>
      <c r="H94" s="14" t="s">
        <v>520</v>
      </c>
      <c r="I94" s="14"/>
      <c r="J94" s="14"/>
      <c r="K94" s="16"/>
      <c r="L94" s="17">
        <v>429262.22411232197</v>
      </c>
      <c r="M94" s="17">
        <v>569626.39946930297</v>
      </c>
      <c r="N94" s="57">
        <v>22</v>
      </c>
      <c r="O94" s="57">
        <v>16.5</v>
      </c>
      <c r="P94" s="19">
        <v>495</v>
      </c>
      <c r="Q94" s="13" t="s">
        <v>68</v>
      </c>
      <c r="R94" s="13">
        <v>2009</v>
      </c>
      <c r="S94" s="13" t="s">
        <v>62</v>
      </c>
      <c r="T94" s="13"/>
      <c r="U94" s="20"/>
      <c r="V94" s="14"/>
      <c r="W94" s="13" t="s">
        <v>73</v>
      </c>
      <c r="X94" s="13" t="s">
        <v>336</v>
      </c>
      <c r="Y94" s="13" t="str">
        <f>IF(AA94&gt;0,AA$1,IF(AB94&gt;0,AB$1,IF(AC94&gt;0,AC$1,IF(AD94&gt;0,AD$1, IF(E94="completed site","completed site","not presently developable")))))</f>
        <v>6 to 10 years</v>
      </c>
      <c r="Z94" s="13" t="str">
        <f>IF(AD94&gt;0,AD$1,IF(AC94&gt;0,AC$1,IF(AB94&gt;0,AB$1,IF(AA94&gt;0,AA$1, IF(E94="completed site","completed site","not achievable")))))</f>
        <v>16 years plus</v>
      </c>
      <c r="AA94" s="19">
        <f t="shared" si="10"/>
        <v>0</v>
      </c>
      <c r="AB94" s="19">
        <f t="shared" si="7"/>
        <v>120</v>
      </c>
      <c r="AC94" s="19">
        <f t="shared" si="9"/>
        <v>200</v>
      </c>
      <c r="AD94" s="19">
        <f t="shared" si="8"/>
        <v>175</v>
      </c>
      <c r="AE94" s="19">
        <f t="shared" si="11"/>
        <v>495</v>
      </c>
      <c r="AF94" s="13"/>
      <c r="AG94" s="13"/>
      <c r="AH94" s="13"/>
      <c r="AI94" s="13"/>
      <c r="AJ94" s="13"/>
      <c r="AK94" s="13"/>
      <c r="AL94" s="13"/>
      <c r="AM94" s="13"/>
      <c r="AN94" s="13">
        <v>40</v>
      </c>
      <c r="AO94" s="13">
        <v>40</v>
      </c>
      <c r="AP94" s="13">
        <v>40</v>
      </c>
      <c r="AQ94" s="13">
        <v>40</v>
      </c>
      <c r="AR94" s="13">
        <v>40</v>
      </c>
      <c r="AS94" s="13">
        <v>40</v>
      </c>
      <c r="AT94" s="13">
        <v>40</v>
      </c>
      <c r="AU94" s="13">
        <v>40</v>
      </c>
      <c r="AV94" s="36">
        <v>175</v>
      </c>
      <c r="BD94" s="1"/>
    </row>
    <row r="95" spans="1:56" ht="27.6" x14ac:dyDescent="0.3">
      <c r="A95" s="13" t="s">
        <v>62</v>
      </c>
      <c r="B95" s="12">
        <v>19</v>
      </c>
      <c r="C95" s="13">
        <v>287</v>
      </c>
      <c r="D95" s="13" t="s">
        <v>62</v>
      </c>
      <c r="E95" s="14" t="s">
        <v>528</v>
      </c>
      <c r="F95" s="15" t="s">
        <v>236</v>
      </c>
      <c r="G95" s="14" t="s">
        <v>356</v>
      </c>
      <c r="H95" s="14" t="s">
        <v>520</v>
      </c>
      <c r="I95" s="14"/>
      <c r="J95" s="14"/>
      <c r="K95" s="16" t="s">
        <v>80</v>
      </c>
      <c r="L95" s="17">
        <v>428825.03371781198</v>
      </c>
      <c r="M95" s="17">
        <v>569191.74149057199</v>
      </c>
      <c r="N95" s="57">
        <v>9.2100000000000009</v>
      </c>
      <c r="O95" s="57">
        <v>6.91</v>
      </c>
      <c r="P95" s="19">
        <v>200</v>
      </c>
      <c r="Q95" s="13" t="s">
        <v>68</v>
      </c>
      <c r="R95" s="13">
        <v>2009</v>
      </c>
      <c r="S95" s="13" t="s">
        <v>62</v>
      </c>
      <c r="T95" s="13"/>
      <c r="U95" s="20"/>
      <c r="V95" s="14"/>
      <c r="W95" s="13" t="s">
        <v>73</v>
      </c>
      <c r="X95" s="13" t="s">
        <v>336</v>
      </c>
      <c r="Y95" s="13" t="str">
        <f>IF(AA95&gt;0,AA$1,IF(AB95&gt;0,AB$1,IF(AC95&gt;0,AC$1,IF(AD95&gt;0,AD$1, IF(E95="completed site","completed site","not presently developable")))))</f>
        <v>11 to 15 years</v>
      </c>
      <c r="Z95" s="13" t="str">
        <f>IF(AD95&gt;0,AD$1,IF(AC95&gt;0,AC$1,IF(AB95&gt;0,AB$1,IF(AA95&gt;0,AA$1, IF(E95="completed site","completed site","not achievable")))))</f>
        <v>16 years plus</v>
      </c>
      <c r="AA95" s="19">
        <f t="shared" si="10"/>
        <v>0</v>
      </c>
      <c r="AB95" s="19">
        <f t="shared" si="7"/>
        <v>0</v>
      </c>
      <c r="AC95" s="19">
        <f t="shared" si="9"/>
        <v>100</v>
      </c>
      <c r="AD95" s="19">
        <f t="shared" si="8"/>
        <v>100</v>
      </c>
      <c r="AE95" s="19">
        <f t="shared" si="11"/>
        <v>200</v>
      </c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>
        <v>25</v>
      </c>
      <c r="AS95" s="13">
        <v>25</v>
      </c>
      <c r="AT95" s="13">
        <v>25</v>
      </c>
      <c r="AU95" s="13">
        <v>25</v>
      </c>
      <c r="AV95" s="36">
        <v>100</v>
      </c>
      <c r="BD95" s="1"/>
    </row>
    <row r="96" spans="1:56" ht="69" x14ac:dyDescent="0.3">
      <c r="A96" s="13" t="s">
        <v>62</v>
      </c>
      <c r="B96" s="12">
        <v>70</v>
      </c>
      <c r="C96" s="13">
        <v>288</v>
      </c>
      <c r="D96" s="13" t="s">
        <v>62</v>
      </c>
      <c r="E96" s="14" t="s">
        <v>529</v>
      </c>
      <c r="F96" s="15" t="s">
        <v>64</v>
      </c>
      <c r="G96" s="14" t="s">
        <v>393</v>
      </c>
      <c r="H96" s="14" t="s">
        <v>530</v>
      </c>
      <c r="I96" s="14"/>
      <c r="J96" s="14"/>
      <c r="K96" s="16" t="s">
        <v>80</v>
      </c>
      <c r="L96" s="17">
        <v>435296.160167264</v>
      </c>
      <c r="M96" s="17">
        <v>567665.51295151399</v>
      </c>
      <c r="N96" s="57">
        <v>4.25</v>
      </c>
      <c r="O96" s="57">
        <v>3.19</v>
      </c>
      <c r="P96" s="19">
        <v>135</v>
      </c>
      <c r="Q96" s="13" t="s">
        <v>68</v>
      </c>
      <c r="R96" s="13">
        <v>2009</v>
      </c>
      <c r="S96" s="13" t="s">
        <v>62</v>
      </c>
      <c r="T96" s="13"/>
      <c r="U96" s="20"/>
      <c r="V96" s="14"/>
      <c r="W96" s="13" t="s">
        <v>73</v>
      </c>
      <c r="X96" s="13" t="s">
        <v>336</v>
      </c>
      <c r="Y96" s="13" t="str">
        <f>IF(AA96&gt;0,AA$1,IF(AB96&gt;0,AB$1,IF(AC96&gt;0,AC$1,IF(AD96&gt;0,AD$1, IF(E96="completed site","completed site","not presently developable")))))</f>
        <v>6 to 10 years</v>
      </c>
      <c r="Z96" s="13" t="str">
        <f>IF(AD96&gt;0,AD$1,IF(AC96&gt;0,AC$1,IF(AB96&gt;0,AB$1,IF(AA96&gt;0,AA$1, IF(E96="completed site","completed site","not achievable")))))</f>
        <v>6 to 10 years</v>
      </c>
      <c r="AA96" s="19">
        <f t="shared" si="10"/>
        <v>0</v>
      </c>
      <c r="AB96" s="19">
        <f t="shared" si="7"/>
        <v>135</v>
      </c>
      <c r="AC96" s="19">
        <f t="shared" si="9"/>
        <v>0</v>
      </c>
      <c r="AD96" s="19">
        <f t="shared" si="8"/>
        <v>0</v>
      </c>
      <c r="AE96" s="19">
        <f t="shared" si="11"/>
        <v>135</v>
      </c>
      <c r="AF96" s="13"/>
      <c r="AG96" s="13"/>
      <c r="AH96" s="75"/>
      <c r="AI96" s="75"/>
      <c r="AJ96" s="75"/>
      <c r="AK96" s="75"/>
      <c r="AL96" s="108">
        <v>30</v>
      </c>
      <c r="AM96" s="13">
        <v>30</v>
      </c>
      <c r="AN96" s="13">
        <v>30</v>
      </c>
      <c r="AO96" s="13">
        <v>25</v>
      </c>
      <c r="AP96" s="13">
        <v>20</v>
      </c>
      <c r="AQ96" s="13"/>
      <c r="AR96" s="13"/>
      <c r="AS96" s="13"/>
      <c r="AT96" s="13"/>
      <c r="AU96" s="13"/>
      <c r="AV96" s="36"/>
      <c r="BD96" s="1"/>
    </row>
    <row r="97" spans="1:56" ht="55.2" x14ac:dyDescent="0.3">
      <c r="A97" s="13" t="s">
        <v>62</v>
      </c>
      <c r="B97" s="23"/>
      <c r="C97" s="13">
        <v>293</v>
      </c>
      <c r="D97" s="13" t="s">
        <v>62</v>
      </c>
      <c r="E97" s="14" t="s">
        <v>531</v>
      </c>
      <c r="F97" s="15" t="s">
        <v>65</v>
      </c>
      <c r="G97" s="14" t="s">
        <v>356</v>
      </c>
      <c r="H97" s="14" t="s">
        <v>168</v>
      </c>
      <c r="I97" s="14"/>
      <c r="J97" s="14"/>
      <c r="K97" s="16" t="s">
        <v>80</v>
      </c>
      <c r="L97" s="17">
        <v>429757.76413942798</v>
      </c>
      <c r="M97" s="17">
        <v>566737.698950761</v>
      </c>
      <c r="N97" s="57">
        <v>0.31</v>
      </c>
      <c r="O97" s="57">
        <v>0.31</v>
      </c>
      <c r="P97" s="19">
        <v>0</v>
      </c>
      <c r="Q97" s="13" t="s">
        <v>68</v>
      </c>
      <c r="R97" s="13">
        <v>2010</v>
      </c>
      <c r="S97" s="13" t="s">
        <v>62</v>
      </c>
      <c r="T97" s="13"/>
      <c r="U97" s="20"/>
      <c r="V97" s="14"/>
      <c r="W97" s="13" t="s">
        <v>336</v>
      </c>
      <c r="X97" s="13" t="s">
        <v>336</v>
      </c>
      <c r="Y97" s="13" t="str">
        <f>IF(AA97&gt;0,AA$1,IF(AB97&gt;0,AB$1,IF(AC97&gt;0,AC$1,IF(AD97&gt;0,AD$1, IF(E97="completed site","completed site","not presently developable")))))</f>
        <v>not presently developable</v>
      </c>
      <c r="Z97" s="13" t="str">
        <f>IF(AD97&gt;0,AD$1,IF(AC97&gt;0,AC$1,IF(AB97&gt;0,AB$1,IF(AA97&gt;0,AA$1, IF(E97="completed site","completed site","not achievable")))))</f>
        <v>not achievable</v>
      </c>
      <c r="AA97" s="19">
        <f t="shared" si="10"/>
        <v>0</v>
      </c>
      <c r="AB97" s="19">
        <f t="shared" si="7"/>
        <v>0</v>
      </c>
      <c r="AC97" s="19">
        <f t="shared" si="9"/>
        <v>0</v>
      </c>
      <c r="AD97" s="19">
        <f t="shared" si="8"/>
        <v>0</v>
      </c>
      <c r="AE97" s="19">
        <f t="shared" si="11"/>
        <v>0</v>
      </c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36"/>
    </row>
    <row r="98" spans="1:56" ht="55.2" x14ac:dyDescent="0.3">
      <c r="A98" s="95"/>
      <c r="B98" s="12">
        <v>31</v>
      </c>
      <c r="C98" s="13">
        <v>295</v>
      </c>
      <c r="D98" s="13" t="s">
        <v>62</v>
      </c>
      <c r="E98" s="14" t="s">
        <v>532</v>
      </c>
      <c r="F98" s="15" t="s">
        <v>88</v>
      </c>
      <c r="G98" s="14" t="s">
        <v>356</v>
      </c>
      <c r="H98" s="14" t="s">
        <v>168</v>
      </c>
      <c r="I98" s="14" t="s">
        <v>533</v>
      </c>
      <c r="J98" s="14" t="s">
        <v>534</v>
      </c>
      <c r="K98" s="16" t="s">
        <v>80</v>
      </c>
      <c r="L98" s="17">
        <v>431060.91599675501</v>
      </c>
      <c r="M98" s="17">
        <v>571247.55810345896</v>
      </c>
      <c r="N98" s="57">
        <v>1.06</v>
      </c>
      <c r="O98" s="57">
        <v>0.95</v>
      </c>
      <c r="P98" s="19">
        <v>0</v>
      </c>
      <c r="Q98" s="13" t="s">
        <v>371</v>
      </c>
      <c r="R98" s="13">
        <v>2010</v>
      </c>
      <c r="S98" s="13" t="s">
        <v>535</v>
      </c>
      <c r="T98" s="13" t="s">
        <v>70</v>
      </c>
      <c r="U98" s="20" t="s">
        <v>536</v>
      </c>
      <c r="V98" s="14"/>
      <c r="W98" s="13" t="s">
        <v>336</v>
      </c>
      <c r="X98" s="13" t="s">
        <v>336</v>
      </c>
      <c r="Y98" s="13" t="str">
        <f>IF(AA98&gt;0,AA$1,IF(AB98&gt;0,AB$1,IF(AC98&gt;0,AC$1,IF(AD98&gt;0,AD$1, IF(E98="completed site","completed site","not presently developable")))))</f>
        <v>not presently developable</v>
      </c>
      <c r="Z98" s="13" t="str">
        <f>IF(AD98&gt;0,AD$1,IF(AC98&gt;0,AC$1,IF(AB98&gt;0,AB$1,IF(AA98&gt;0,AA$1, IF(E98="completed site","completed site","not achievable")))))</f>
        <v>not achievable</v>
      </c>
      <c r="AA98" s="19">
        <f t="shared" si="10"/>
        <v>0</v>
      </c>
      <c r="AB98" s="19">
        <f t="shared" si="7"/>
        <v>0</v>
      </c>
      <c r="AC98" s="19">
        <f t="shared" si="9"/>
        <v>0</v>
      </c>
      <c r="AD98" s="19">
        <f t="shared" si="8"/>
        <v>0</v>
      </c>
      <c r="AE98" s="19">
        <f t="shared" si="11"/>
        <v>0</v>
      </c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36"/>
    </row>
    <row r="99" spans="1:56" ht="55.2" x14ac:dyDescent="0.3">
      <c r="A99" s="13" t="s">
        <v>62</v>
      </c>
      <c r="B99" s="23"/>
      <c r="C99" s="13">
        <v>296</v>
      </c>
      <c r="D99" s="13" t="s">
        <v>62</v>
      </c>
      <c r="E99" s="14" t="s">
        <v>537</v>
      </c>
      <c r="F99" s="15" t="s">
        <v>76</v>
      </c>
      <c r="G99" s="14" t="s">
        <v>356</v>
      </c>
      <c r="H99" s="14" t="s">
        <v>538</v>
      </c>
      <c r="I99" s="14"/>
      <c r="J99" s="14"/>
      <c r="K99" s="16" t="s">
        <v>80</v>
      </c>
      <c r="L99" s="17">
        <v>433310.80530663102</v>
      </c>
      <c r="M99" s="17">
        <v>567704.74484172603</v>
      </c>
      <c r="N99" s="57">
        <v>8.76</v>
      </c>
      <c r="O99" s="57">
        <v>6.57</v>
      </c>
      <c r="P99" s="19">
        <v>0</v>
      </c>
      <c r="Q99" s="13" t="s">
        <v>315</v>
      </c>
      <c r="R99" s="13">
        <v>2010</v>
      </c>
      <c r="S99" s="13" t="s">
        <v>62</v>
      </c>
      <c r="T99" s="13"/>
      <c r="U99" s="20"/>
      <c r="V99" s="14"/>
      <c r="W99" s="13" t="s">
        <v>336</v>
      </c>
      <c r="X99" s="13" t="s">
        <v>336</v>
      </c>
      <c r="Y99" s="13" t="str">
        <f>IF(AA99&gt;0,AA$1,IF(AB99&gt;0,AB$1,IF(AC99&gt;0,AC$1,IF(AD99&gt;0,AD$1, IF(E99="completed site","completed site","not presently developable")))))</f>
        <v>not presently developable</v>
      </c>
      <c r="Z99" s="13" t="str">
        <f>IF(AD99&gt;0,AD$1,IF(AC99&gt;0,AC$1,IF(AB99&gt;0,AB$1,IF(AA99&gt;0,AA$1, IF(E99="completed site","completed site","not achievable")))))</f>
        <v>not achievable</v>
      </c>
      <c r="AA99" s="19">
        <f t="shared" si="10"/>
        <v>0</v>
      </c>
      <c r="AB99" s="19">
        <f t="shared" si="7"/>
        <v>0</v>
      </c>
      <c r="AC99" s="19">
        <f t="shared" si="9"/>
        <v>0</v>
      </c>
      <c r="AD99" s="19">
        <f t="shared" si="8"/>
        <v>0</v>
      </c>
      <c r="AE99" s="19">
        <f t="shared" si="11"/>
        <v>0</v>
      </c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36"/>
    </row>
    <row r="100" spans="1:56" ht="55.2" x14ac:dyDescent="0.3">
      <c r="A100" s="13" t="s">
        <v>62</v>
      </c>
      <c r="B100" s="23"/>
      <c r="C100" s="13">
        <v>297</v>
      </c>
      <c r="D100" s="13" t="s">
        <v>62</v>
      </c>
      <c r="E100" s="14" t="s">
        <v>539</v>
      </c>
      <c r="F100" s="15" t="s">
        <v>76</v>
      </c>
      <c r="G100" s="14" t="s">
        <v>356</v>
      </c>
      <c r="H100" s="14" t="s">
        <v>168</v>
      </c>
      <c r="I100" s="14"/>
      <c r="J100" s="14"/>
      <c r="K100" s="16" t="s">
        <v>80</v>
      </c>
      <c r="L100" s="17">
        <v>434196.51367514901</v>
      </c>
      <c r="M100" s="17">
        <v>567598.23025425698</v>
      </c>
      <c r="N100" s="57">
        <v>1.36</v>
      </c>
      <c r="O100" s="57">
        <v>1.22</v>
      </c>
      <c r="P100" s="19">
        <v>0</v>
      </c>
      <c r="Q100" s="13" t="s">
        <v>315</v>
      </c>
      <c r="R100" s="13">
        <v>2010</v>
      </c>
      <c r="S100" s="13" t="s">
        <v>62</v>
      </c>
      <c r="T100" s="13"/>
      <c r="U100" s="20"/>
      <c r="V100" s="14"/>
      <c r="W100" s="13" t="s">
        <v>336</v>
      </c>
      <c r="X100" s="13" t="s">
        <v>336</v>
      </c>
      <c r="Y100" s="13" t="str">
        <f>IF(AA100&gt;0,AA$1,IF(AB100&gt;0,AB$1,IF(AC100&gt;0,AC$1,IF(AD100&gt;0,AD$1, IF(E100="completed site","completed site","not presently developable")))))</f>
        <v>not presently developable</v>
      </c>
      <c r="Z100" s="13" t="str">
        <f>IF(AD100&gt;0,AD$1,IF(AC100&gt;0,AC$1,IF(AB100&gt;0,AB$1,IF(AA100&gt;0,AA$1, IF(E100="completed site","completed site","not achievable")))))</f>
        <v>not achievable</v>
      </c>
      <c r="AA100" s="19">
        <f t="shared" si="10"/>
        <v>0</v>
      </c>
      <c r="AB100" s="19">
        <f t="shared" si="7"/>
        <v>0</v>
      </c>
      <c r="AC100" s="19">
        <f t="shared" si="9"/>
        <v>0</v>
      </c>
      <c r="AD100" s="19">
        <f t="shared" si="8"/>
        <v>0</v>
      </c>
      <c r="AE100" s="19">
        <f t="shared" si="11"/>
        <v>0</v>
      </c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36"/>
    </row>
    <row r="101" spans="1:56" ht="27.6" x14ac:dyDescent="0.3">
      <c r="A101" s="13" t="s">
        <v>62</v>
      </c>
      <c r="B101" s="12">
        <v>14</v>
      </c>
      <c r="C101" s="13">
        <v>298</v>
      </c>
      <c r="D101" s="13" t="s">
        <v>62</v>
      </c>
      <c r="E101" s="14" t="s">
        <v>540</v>
      </c>
      <c r="F101" s="15" t="s">
        <v>225</v>
      </c>
      <c r="G101" s="14" t="s">
        <v>356</v>
      </c>
      <c r="H101" s="14" t="s">
        <v>541</v>
      </c>
      <c r="I101" s="14"/>
      <c r="J101" s="14" t="s">
        <v>542</v>
      </c>
      <c r="K101" s="16"/>
      <c r="L101" s="17">
        <v>428047.33428001899</v>
      </c>
      <c r="M101" s="17">
        <v>569159.26204143604</v>
      </c>
      <c r="N101" s="57">
        <v>1.82</v>
      </c>
      <c r="O101" s="57">
        <v>1.64</v>
      </c>
      <c r="P101" s="19">
        <v>50</v>
      </c>
      <c r="Q101" s="13" t="s">
        <v>371</v>
      </c>
      <c r="R101" s="13">
        <v>2010</v>
      </c>
      <c r="S101" s="13" t="s">
        <v>62</v>
      </c>
      <c r="T101" s="13"/>
      <c r="U101" s="20"/>
      <c r="V101" s="14"/>
      <c r="W101" s="13" t="s">
        <v>73</v>
      </c>
      <c r="X101" s="13" t="s">
        <v>73</v>
      </c>
      <c r="Y101" s="13" t="str">
        <f>IF(AA101&gt;0,AA$1,IF(AB101&gt;0,AB$1,IF(AC101&gt;0,AC$1,IF(AD101&gt;0,AD$1, IF(E101="completed site","completed site","not presently developable")))))</f>
        <v>6 to 10 years</v>
      </c>
      <c r="Z101" s="13" t="str">
        <f>IF(AD101&gt;0,AD$1,IF(AC101&gt;0,AC$1,IF(AB101&gt;0,AB$1,IF(AA101&gt;0,AA$1, IF(E101="completed site","completed site","not achievable")))))</f>
        <v>6 to 10 years</v>
      </c>
      <c r="AA101" s="19">
        <f t="shared" si="10"/>
        <v>0</v>
      </c>
      <c r="AB101" s="19">
        <f t="shared" si="7"/>
        <v>50</v>
      </c>
      <c r="AC101" s="19">
        <f t="shared" si="9"/>
        <v>0</v>
      </c>
      <c r="AD101" s="19">
        <f t="shared" si="8"/>
        <v>0</v>
      </c>
      <c r="AE101" s="19">
        <f t="shared" si="11"/>
        <v>50</v>
      </c>
      <c r="AF101" s="13"/>
      <c r="AG101" s="13"/>
      <c r="AH101" s="13"/>
      <c r="AI101" s="13"/>
      <c r="AJ101" s="75"/>
      <c r="AK101" s="13"/>
      <c r="AL101" s="13">
        <v>20</v>
      </c>
      <c r="AM101" s="13">
        <v>20</v>
      </c>
      <c r="AN101" s="13">
        <v>10</v>
      </c>
      <c r="AO101" s="13"/>
      <c r="AP101" s="13"/>
      <c r="AQ101" s="13"/>
      <c r="AR101" s="13"/>
      <c r="AS101" s="13"/>
      <c r="AT101" s="13"/>
      <c r="AU101" s="13"/>
      <c r="AV101" s="36"/>
      <c r="BD101" s="1"/>
    </row>
    <row r="102" spans="1:56" ht="41.4" x14ac:dyDescent="0.3">
      <c r="A102" s="13" t="s">
        <v>62</v>
      </c>
      <c r="B102" s="12">
        <v>66</v>
      </c>
      <c r="C102" s="13">
        <v>299</v>
      </c>
      <c r="D102" s="13" t="s">
        <v>62</v>
      </c>
      <c r="E102" s="14" t="s">
        <v>543</v>
      </c>
      <c r="F102" s="15" t="s">
        <v>137</v>
      </c>
      <c r="G102" s="14" t="s">
        <v>393</v>
      </c>
      <c r="H102" s="14" t="s">
        <v>541</v>
      </c>
      <c r="I102" s="14"/>
      <c r="J102" s="14" t="s">
        <v>542</v>
      </c>
      <c r="K102" s="16"/>
      <c r="L102" s="17">
        <v>435277.39972886798</v>
      </c>
      <c r="M102" s="17">
        <v>568288.69990168</v>
      </c>
      <c r="N102" s="57">
        <v>0.52</v>
      </c>
      <c r="O102" s="57">
        <v>0.47</v>
      </c>
      <c r="P102" s="19">
        <v>30</v>
      </c>
      <c r="Q102" s="13" t="s">
        <v>68</v>
      </c>
      <c r="R102" s="13">
        <v>2010</v>
      </c>
      <c r="S102" s="13" t="s">
        <v>62</v>
      </c>
      <c r="T102" s="13"/>
      <c r="U102" s="20"/>
      <c r="V102" s="14"/>
      <c r="W102" s="13" t="s">
        <v>73</v>
      </c>
      <c r="X102" s="40" t="s">
        <v>73</v>
      </c>
      <c r="Y102" s="13" t="str">
        <f>IF(AA102&gt;0,AA$1,IF(AB102&gt;0,AB$1,IF(AC102&gt;0,AC$1,IF(AD102&gt;0,AD$1, IF(E102="completed site","completed site","not presently developable")))))</f>
        <v>6 to 10 years</v>
      </c>
      <c r="Z102" s="13" t="str">
        <f>IF(AD102&gt;0,AD$1,IF(AC102&gt;0,AC$1,IF(AB102&gt;0,AB$1,IF(AA102&gt;0,AA$1, IF(E102="completed site","completed site","not achievable")))))</f>
        <v>6 to 10 years</v>
      </c>
      <c r="AA102" s="19">
        <f t="shared" si="10"/>
        <v>0</v>
      </c>
      <c r="AB102" s="19">
        <f t="shared" si="7"/>
        <v>30</v>
      </c>
      <c r="AC102" s="19">
        <f t="shared" si="9"/>
        <v>0</v>
      </c>
      <c r="AD102" s="19">
        <f t="shared" si="8"/>
        <v>0</v>
      </c>
      <c r="AE102" s="19">
        <f t="shared" ref="AE102:AE133" si="12">SUM(AA102:AD102)</f>
        <v>30</v>
      </c>
      <c r="AF102" s="32"/>
      <c r="AG102" s="32"/>
      <c r="AH102" s="32"/>
      <c r="AI102" s="32"/>
      <c r="AJ102" s="75"/>
      <c r="AK102" s="32"/>
      <c r="AL102" s="32">
        <v>10</v>
      </c>
      <c r="AM102" s="32">
        <v>20</v>
      </c>
      <c r="AN102" s="32"/>
      <c r="AO102" s="32"/>
      <c r="AP102" s="32"/>
      <c r="AQ102" s="32"/>
      <c r="AR102" s="32"/>
      <c r="AS102" s="32"/>
      <c r="AT102" s="32"/>
      <c r="AU102" s="32"/>
      <c r="AV102" s="36"/>
      <c r="BD102" s="1"/>
    </row>
    <row r="103" spans="1:56" ht="55.2" x14ac:dyDescent="0.3">
      <c r="A103" s="13" t="s">
        <v>62</v>
      </c>
      <c r="B103" s="23"/>
      <c r="C103" s="13">
        <v>300</v>
      </c>
      <c r="D103" s="13" t="s">
        <v>62</v>
      </c>
      <c r="E103" s="14" t="s">
        <v>544</v>
      </c>
      <c r="F103" s="15" t="s">
        <v>137</v>
      </c>
      <c r="G103" s="14" t="s">
        <v>356</v>
      </c>
      <c r="H103" s="14" t="s">
        <v>541</v>
      </c>
      <c r="I103" s="14"/>
      <c r="J103" s="14" t="s">
        <v>542</v>
      </c>
      <c r="K103" s="16"/>
      <c r="L103" s="17">
        <v>436596.09253835602</v>
      </c>
      <c r="M103" s="17">
        <v>569273.41910916998</v>
      </c>
      <c r="N103" s="57">
        <v>0.19</v>
      </c>
      <c r="O103" s="57">
        <v>0.19</v>
      </c>
      <c r="P103" s="19">
        <v>0</v>
      </c>
      <c r="Q103" s="13" t="s">
        <v>68</v>
      </c>
      <c r="R103" s="13">
        <v>2010</v>
      </c>
      <c r="S103" s="13" t="s">
        <v>62</v>
      </c>
      <c r="T103" s="13"/>
      <c r="U103" s="20"/>
      <c r="V103" s="14"/>
      <c r="W103" s="13" t="s">
        <v>336</v>
      </c>
      <c r="X103" s="40" t="s">
        <v>73</v>
      </c>
      <c r="Y103" s="13" t="str">
        <f>IF(AA103&gt;0,AA$1,IF(AB103&gt;0,AB$1,IF(AC103&gt;0,AC$1,IF(AD103&gt;0,AD$1, IF(E103="completed site","completed site","not presently developable")))))</f>
        <v>not presently developable</v>
      </c>
      <c r="Z103" s="13" t="str">
        <f>IF(AD103&gt;0,AD$1,IF(AC103&gt;0,AC$1,IF(AB103&gt;0,AB$1,IF(AA103&gt;0,AA$1, IF(E103="completed site","completed site","not achievable")))))</f>
        <v>not achievable</v>
      </c>
      <c r="AA103" s="19">
        <f t="shared" si="10"/>
        <v>0</v>
      </c>
      <c r="AB103" s="19">
        <f t="shared" si="7"/>
        <v>0</v>
      </c>
      <c r="AC103" s="19">
        <f t="shared" si="9"/>
        <v>0</v>
      </c>
      <c r="AD103" s="19">
        <f t="shared" si="8"/>
        <v>0</v>
      </c>
      <c r="AE103" s="19">
        <f t="shared" si="12"/>
        <v>0</v>
      </c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36"/>
    </row>
    <row r="104" spans="1:56" ht="41.4" x14ac:dyDescent="0.3">
      <c r="A104" s="13" t="s">
        <v>62</v>
      </c>
      <c r="B104" s="16">
        <v>120</v>
      </c>
      <c r="C104" s="13">
        <v>301</v>
      </c>
      <c r="D104" s="13" t="s">
        <v>62</v>
      </c>
      <c r="E104" s="14" t="s">
        <v>545</v>
      </c>
      <c r="F104" s="15" t="s">
        <v>225</v>
      </c>
      <c r="G104" s="14" t="s">
        <v>393</v>
      </c>
      <c r="H104" s="14" t="s">
        <v>541</v>
      </c>
      <c r="I104" s="14"/>
      <c r="J104" s="14" t="s">
        <v>542</v>
      </c>
      <c r="K104" s="16"/>
      <c r="L104" s="17">
        <v>427652.411358707</v>
      </c>
      <c r="M104" s="17">
        <v>568827.998295767</v>
      </c>
      <c r="N104" s="57">
        <v>0.39</v>
      </c>
      <c r="O104" s="57">
        <v>0.39</v>
      </c>
      <c r="P104" s="19">
        <v>12</v>
      </c>
      <c r="Q104" s="13" t="s">
        <v>68</v>
      </c>
      <c r="R104" s="13">
        <v>2010</v>
      </c>
      <c r="S104" s="13" t="s">
        <v>62</v>
      </c>
      <c r="T104" s="13"/>
      <c r="U104" s="20"/>
      <c r="V104" s="14"/>
      <c r="W104" s="13" t="s">
        <v>73</v>
      </c>
      <c r="X104" s="13" t="s">
        <v>73</v>
      </c>
      <c r="Y104" s="13" t="str">
        <f>IF(AA104&gt;0,AA$1,IF(AB104&gt;0,AB$1,IF(AC104&gt;0,AC$1,IF(AD104&gt;0,AD$1, IF(E104="completed site","completed site","not presently developable")))))</f>
        <v>6 to 10 years</v>
      </c>
      <c r="Z104" s="13" t="str">
        <f>IF(AD104&gt;0,AD$1,IF(AC104&gt;0,AC$1,IF(AB104&gt;0,AB$1,IF(AA104&gt;0,AA$1, IF(E104="completed site","completed site","not achievable")))))</f>
        <v>6 to 10 years</v>
      </c>
      <c r="AA104" s="19">
        <f t="shared" si="10"/>
        <v>0</v>
      </c>
      <c r="AB104" s="19">
        <f t="shared" si="7"/>
        <v>12</v>
      </c>
      <c r="AC104" s="19">
        <f t="shared" si="9"/>
        <v>0</v>
      </c>
      <c r="AD104" s="19">
        <f t="shared" si="8"/>
        <v>0</v>
      </c>
      <c r="AE104" s="19">
        <f t="shared" si="12"/>
        <v>12</v>
      </c>
      <c r="AF104" s="23"/>
      <c r="AG104" s="23"/>
      <c r="AH104" s="23"/>
      <c r="AI104" s="23"/>
      <c r="AJ104" s="23"/>
      <c r="AK104" s="23"/>
      <c r="AL104" s="23">
        <v>6</v>
      </c>
      <c r="AM104" s="23">
        <v>6</v>
      </c>
      <c r="AN104" s="23"/>
      <c r="AO104" s="23"/>
      <c r="AP104" s="23"/>
      <c r="AQ104" s="23"/>
      <c r="AR104" s="23"/>
      <c r="AS104" s="23"/>
      <c r="AT104" s="23"/>
      <c r="AU104" s="23"/>
      <c r="AV104" s="36"/>
      <c r="BD104" s="1"/>
    </row>
    <row r="105" spans="1:56" ht="27.6" x14ac:dyDescent="0.3">
      <c r="A105" s="13" t="s">
        <v>62</v>
      </c>
      <c r="B105" s="12">
        <v>71</v>
      </c>
      <c r="C105" s="13">
        <v>302</v>
      </c>
      <c r="D105" s="13" t="s">
        <v>62</v>
      </c>
      <c r="E105" s="14" t="s">
        <v>546</v>
      </c>
      <c r="F105" s="15" t="s">
        <v>64</v>
      </c>
      <c r="G105" s="14" t="s">
        <v>393</v>
      </c>
      <c r="H105" s="14" t="s">
        <v>541</v>
      </c>
      <c r="I105" s="14"/>
      <c r="J105" s="14" t="s">
        <v>542</v>
      </c>
      <c r="K105" s="16"/>
      <c r="L105" s="17">
        <v>435009.04781743599</v>
      </c>
      <c r="M105" s="17">
        <v>567922.29027561401</v>
      </c>
      <c r="N105" s="57">
        <v>1.24</v>
      </c>
      <c r="O105" s="57">
        <v>1.1200000000000001</v>
      </c>
      <c r="P105" s="19">
        <v>45</v>
      </c>
      <c r="Q105" s="13" t="s">
        <v>68</v>
      </c>
      <c r="R105" s="13">
        <v>2010</v>
      </c>
      <c r="S105" s="13" t="s">
        <v>62</v>
      </c>
      <c r="T105" s="13"/>
      <c r="U105" s="20"/>
      <c r="V105" s="14"/>
      <c r="W105" s="13" t="s">
        <v>73</v>
      </c>
      <c r="X105" s="13" t="s">
        <v>73</v>
      </c>
      <c r="Y105" s="13" t="str">
        <f>IF(AA105&gt;0,AA$1,IF(AB105&gt;0,AB$1,IF(AC105&gt;0,AC$1,IF(AD105&gt;0,AD$1, IF(E105="completed site","completed site","not presently developable")))))</f>
        <v>6 to 10 years</v>
      </c>
      <c r="Z105" s="13" t="str">
        <f>IF(AD105&gt;0,AD$1,IF(AC105&gt;0,AC$1,IF(AB105&gt;0,AB$1,IF(AA105&gt;0,AA$1, IF(E105="completed site","completed site","not achievable")))))</f>
        <v>6 to 10 years</v>
      </c>
      <c r="AA105" s="19">
        <f t="shared" si="10"/>
        <v>0</v>
      </c>
      <c r="AB105" s="19">
        <f t="shared" si="7"/>
        <v>45</v>
      </c>
      <c r="AC105" s="19">
        <f t="shared" si="9"/>
        <v>0</v>
      </c>
      <c r="AD105" s="19">
        <f t="shared" si="8"/>
        <v>0</v>
      </c>
      <c r="AE105" s="19">
        <f t="shared" si="12"/>
        <v>45</v>
      </c>
      <c r="AF105" s="32"/>
      <c r="AG105" s="32"/>
      <c r="AH105" s="32"/>
      <c r="AI105" s="32"/>
      <c r="AJ105" s="32"/>
      <c r="AK105" s="32"/>
      <c r="AL105" s="32">
        <v>15</v>
      </c>
      <c r="AM105" s="32">
        <v>15</v>
      </c>
      <c r="AN105" s="32">
        <v>15</v>
      </c>
      <c r="AO105" s="32"/>
      <c r="AP105" s="32"/>
      <c r="AQ105" s="32"/>
      <c r="AR105" s="32"/>
      <c r="AS105" s="32"/>
      <c r="AT105" s="32"/>
      <c r="AU105" s="32"/>
      <c r="AV105" s="36"/>
      <c r="BD105" s="1"/>
    </row>
    <row r="106" spans="1:56" ht="55.2" x14ac:dyDescent="0.3">
      <c r="A106" s="13" t="s">
        <v>62</v>
      </c>
      <c r="B106" s="23"/>
      <c r="C106" s="13">
        <v>303</v>
      </c>
      <c r="D106" s="13" t="s">
        <v>62</v>
      </c>
      <c r="E106" s="14" t="s">
        <v>547</v>
      </c>
      <c r="F106" s="15" t="s">
        <v>191</v>
      </c>
      <c r="G106" s="14" t="s">
        <v>356</v>
      </c>
      <c r="H106" s="14" t="s">
        <v>548</v>
      </c>
      <c r="I106" s="14"/>
      <c r="J106" s="14" t="s">
        <v>549</v>
      </c>
      <c r="K106" s="16"/>
      <c r="L106" s="17">
        <v>432438.35328660998</v>
      </c>
      <c r="M106" s="17">
        <v>572582.17564845004</v>
      </c>
      <c r="N106" s="57">
        <v>4.4000000000000004</v>
      </c>
      <c r="O106" s="57">
        <v>3.3</v>
      </c>
      <c r="P106" s="19">
        <v>0</v>
      </c>
      <c r="Q106" s="13" t="s">
        <v>90</v>
      </c>
      <c r="R106" s="13">
        <v>2010</v>
      </c>
      <c r="S106" s="13" t="s">
        <v>62</v>
      </c>
      <c r="T106" s="13"/>
      <c r="U106" s="20"/>
      <c r="V106" s="14"/>
      <c r="W106" s="13" t="s">
        <v>336</v>
      </c>
      <c r="X106" s="13" t="s">
        <v>73</v>
      </c>
      <c r="Y106" s="13" t="str">
        <f>IF(AA106&gt;0,AA$1,IF(AB106&gt;0,AB$1,IF(AC106&gt;0,AC$1,IF(AD106&gt;0,AD$1, IF(E106="completed site","completed site","not presently developable")))))</f>
        <v>not presently developable</v>
      </c>
      <c r="Z106" s="13" t="str">
        <f>IF(AD106&gt;0,AD$1,IF(AC106&gt;0,AC$1,IF(AB106&gt;0,AB$1,IF(AA106&gt;0,AA$1, IF(E106="completed site","completed site","not achievable")))))</f>
        <v>not achievable</v>
      </c>
      <c r="AA106" s="19">
        <f t="shared" si="10"/>
        <v>0</v>
      </c>
      <c r="AB106" s="19">
        <f t="shared" si="7"/>
        <v>0</v>
      </c>
      <c r="AC106" s="19">
        <f t="shared" si="9"/>
        <v>0</v>
      </c>
      <c r="AD106" s="19">
        <f t="shared" si="8"/>
        <v>0</v>
      </c>
      <c r="AE106" s="19">
        <f t="shared" si="12"/>
        <v>0</v>
      </c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36"/>
    </row>
    <row r="107" spans="1:56" ht="55.2" x14ac:dyDescent="0.3">
      <c r="A107" s="13" t="s">
        <v>62</v>
      </c>
      <c r="B107" s="23"/>
      <c r="C107" s="13">
        <v>304</v>
      </c>
      <c r="D107" s="13" t="s">
        <v>62</v>
      </c>
      <c r="E107" s="14" t="s">
        <v>550</v>
      </c>
      <c r="F107" s="15" t="s">
        <v>551</v>
      </c>
      <c r="G107" s="14" t="s">
        <v>356</v>
      </c>
      <c r="H107" s="14" t="s">
        <v>548</v>
      </c>
      <c r="I107" s="14"/>
      <c r="J107" s="14" t="s">
        <v>549</v>
      </c>
      <c r="K107" s="16" t="s">
        <v>80</v>
      </c>
      <c r="L107" s="17">
        <v>432151.04760284699</v>
      </c>
      <c r="M107" s="17">
        <v>571921.928643174</v>
      </c>
      <c r="N107" s="57">
        <v>17.86</v>
      </c>
      <c r="O107" s="57">
        <v>13.4</v>
      </c>
      <c r="P107" s="19">
        <v>0</v>
      </c>
      <c r="Q107" s="13" t="s">
        <v>90</v>
      </c>
      <c r="R107" s="13">
        <v>2010</v>
      </c>
      <c r="S107" s="13" t="s">
        <v>62</v>
      </c>
      <c r="T107" s="13"/>
      <c r="U107" s="20"/>
      <c r="V107" s="14"/>
      <c r="W107" s="13" t="s">
        <v>336</v>
      </c>
      <c r="X107" s="13" t="s">
        <v>73</v>
      </c>
      <c r="Y107" s="13" t="str">
        <f>IF(AA107&gt;0,AA$1,IF(AB107&gt;0,AB$1,IF(AC107&gt;0,AC$1,IF(AD107&gt;0,AD$1, IF(E107="completed site","completed site","not presently developable")))))</f>
        <v>not presently developable</v>
      </c>
      <c r="Z107" s="13" t="str">
        <f>IF(AD107&gt;0,AD$1,IF(AC107&gt;0,AC$1,IF(AB107&gt;0,AB$1,IF(AA107&gt;0,AA$1, IF(E107="completed site","completed site","not achievable")))))</f>
        <v>not achievable</v>
      </c>
      <c r="AA107" s="19">
        <f t="shared" si="10"/>
        <v>0</v>
      </c>
      <c r="AB107" s="19">
        <f t="shared" si="7"/>
        <v>0</v>
      </c>
      <c r="AC107" s="19">
        <f t="shared" si="9"/>
        <v>0</v>
      </c>
      <c r="AD107" s="19">
        <f t="shared" si="8"/>
        <v>0</v>
      </c>
      <c r="AE107" s="19">
        <f t="shared" si="12"/>
        <v>0</v>
      </c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36"/>
    </row>
    <row r="108" spans="1:56" ht="55.2" x14ac:dyDescent="0.3">
      <c r="A108" s="13" t="s">
        <v>62</v>
      </c>
      <c r="B108" s="23"/>
      <c r="C108" s="13">
        <v>305</v>
      </c>
      <c r="D108" s="13" t="s">
        <v>62</v>
      </c>
      <c r="E108" s="14" t="s">
        <v>552</v>
      </c>
      <c r="F108" s="15" t="s">
        <v>174</v>
      </c>
      <c r="G108" s="14" t="s">
        <v>356</v>
      </c>
      <c r="H108" s="14" t="s">
        <v>553</v>
      </c>
      <c r="I108" s="14"/>
      <c r="J108" s="14" t="s">
        <v>554</v>
      </c>
      <c r="K108" s="16"/>
      <c r="L108" s="17">
        <v>427484.89689601102</v>
      </c>
      <c r="M108" s="17">
        <v>572389.61650579597</v>
      </c>
      <c r="N108" s="57">
        <v>17.760000000000002</v>
      </c>
      <c r="O108" s="57">
        <v>13.32</v>
      </c>
      <c r="P108" s="19">
        <v>0</v>
      </c>
      <c r="Q108" s="13" t="s">
        <v>90</v>
      </c>
      <c r="R108" s="13">
        <v>2010</v>
      </c>
      <c r="S108" s="13" t="s">
        <v>62</v>
      </c>
      <c r="T108" s="13"/>
      <c r="U108" s="20"/>
      <c r="V108" s="14"/>
      <c r="W108" s="13" t="s">
        <v>336</v>
      </c>
      <c r="X108" s="13" t="s">
        <v>73</v>
      </c>
      <c r="Y108" s="13" t="str">
        <f>IF(AA108&gt;0,AA$1,IF(AB108&gt;0,AB$1,IF(AC108&gt;0,AC$1,IF(AD108&gt;0,AD$1, IF(E108="completed site","completed site","not presently developable")))))</f>
        <v>not presently developable</v>
      </c>
      <c r="Z108" s="13" t="str">
        <f>IF(AD108&gt;0,AD$1,IF(AC108&gt;0,AC$1,IF(AB108&gt;0,AB$1,IF(AA108&gt;0,AA$1, IF(E108="completed site","completed site","not achievable")))))</f>
        <v>not achievable</v>
      </c>
      <c r="AA108" s="19">
        <f t="shared" si="10"/>
        <v>0</v>
      </c>
      <c r="AB108" s="19">
        <f t="shared" si="7"/>
        <v>0</v>
      </c>
      <c r="AC108" s="19">
        <f t="shared" si="9"/>
        <v>0</v>
      </c>
      <c r="AD108" s="19">
        <f t="shared" si="8"/>
        <v>0</v>
      </c>
      <c r="AE108" s="19">
        <f t="shared" si="12"/>
        <v>0</v>
      </c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36"/>
    </row>
    <row r="109" spans="1:56" ht="55.2" x14ac:dyDescent="0.3">
      <c r="A109" s="13" t="s">
        <v>62</v>
      </c>
      <c r="B109" s="23"/>
      <c r="C109" s="13">
        <v>306</v>
      </c>
      <c r="D109" s="13" t="s">
        <v>62</v>
      </c>
      <c r="E109" s="14" t="s">
        <v>555</v>
      </c>
      <c r="F109" s="15" t="s">
        <v>236</v>
      </c>
      <c r="G109" s="14" t="s">
        <v>356</v>
      </c>
      <c r="H109" s="14" t="s">
        <v>553</v>
      </c>
      <c r="I109" s="14"/>
      <c r="J109" s="14" t="s">
        <v>554</v>
      </c>
      <c r="K109" s="16" t="s">
        <v>80</v>
      </c>
      <c r="L109" s="17">
        <v>428487.26063046698</v>
      </c>
      <c r="M109" s="17">
        <v>570668.394287984</v>
      </c>
      <c r="N109" s="57">
        <v>10.3</v>
      </c>
      <c r="O109" s="57">
        <v>7.73</v>
      </c>
      <c r="P109" s="19">
        <v>0</v>
      </c>
      <c r="Q109" s="13" t="s">
        <v>90</v>
      </c>
      <c r="R109" s="13">
        <v>2010</v>
      </c>
      <c r="S109" s="13" t="s">
        <v>62</v>
      </c>
      <c r="T109" s="13"/>
      <c r="U109" s="20"/>
      <c r="V109" s="14"/>
      <c r="W109" s="13" t="s">
        <v>336</v>
      </c>
      <c r="X109" s="13" t="s">
        <v>73</v>
      </c>
      <c r="Y109" s="13" t="str">
        <f>IF(AA109&gt;0,AA$1,IF(AB109&gt;0,AB$1,IF(AC109&gt;0,AC$1,IF(AD109&gt;0,AD$1, IF(E109="completed site","completed site","not presently developable")))))</f>
        <v>not presently developable</v>
      </c>
      <c r="Z109" s="13" t="str">
        <f>IF(AD109&gt;0,AD$1,IF(AC109&gt;0,AC$1,IF(AB109&gt;0,AB$1,IF(AA109&gt;0,AA$1, IF(E109="completed site","completed site","not achievable")))))</f>
        <v>not achievable</v>
      </c>
      <c r="AA109" s="19">
        <f t="shared" si="10"/>
        <v>0</v>
      </c>
      <c r="AB109" s="19">
        <f t="shared" si="7"/>
        <v>0</v>
      </c>
      <c r="AC109" s="19">
        <f t="shared" si="9"/>
        <v>0</v>
      </c>
      <c r="AD109" s="19">
        <f t="shared" si="8"/>
        <v>0</v>
      </c>
      <c r="AE109" s="19">
        <f t="shared" si="12"/>
        <v>0</v>
      </c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36"/>
    </row>
    <row r="110" spans="1:56" ht="27.6" x14ac:dyDescent="0.3">
      <c r="A110" s="13" t="s">
        <v>62</v>
      </c>
      <c r="B110" s="12">
        <v>13</v>
      </c>
      <c r="C110" s="13">
        <v>307</v>
      </c>
      <c r="D110" s="13" t="s">
        <v>62</v>
      </c>
      <c r="E110" s="14" t="s">
        <v>556</v>
      </c>
      <c r="F110" s="15" t="s">
        <v>225</v>
      </c>
      <c r="G110" s="14" t="s">
        <v>356</v>
      </c>
      <c r="H110" s="14" t="s">
        <v>557</v>
      </c>
      <c r="I110" s="14"/>
      <c r="J110" s="14"/>
      <c r="K110" s="16"/>
      <c r="L110" s="17">
        <v>427710.12046992499</v>
      </c>
      <c r="M110" s="17">
        <v>569252.46245178801</v>
      </c>
      <c r="N110" s="57">
        <v>0.62</v>
      </c>
      <c r="O110" s="57">
        <v>0.56000000000000005</v>
      </c>
      <c r="P110" s="19">
        <v>22</v>
      </c>
      <c r="Q110" s="13" t="s">
        <v>68</v>
      </c>
      <c r="R110" s="13">
        <v>2010</v>
      </c>
      <c r="S110" s="13" t="s">
        <v>62</v>
      </c>
      <c r="T110" s="13"/>
      <c r="U110" s="20"/>
      <c r="V110" s="14"/>
      <c r="W110" s="13" t="s">
        <v>73</v>
      </c>
      <c r="X110" s="13" t="s">
        <v>336</v>
      </c>
      <c r="Y110" s="13" t="str">
        <f>IF(AA110&gt;0,AA$1,IF(AB110&gt;0,AB$1,IF(AC110&gt;0,AC$1,IF(AD110&gt;0,AD$1, IF(E110="completed site","completed site","not presently developable")))))</f>
        <v>6 to 10 years</v>
      </c>
      <c r="Z110" s="13" t="str">
        <f>IF(AD110&gt;0,AD$1,IF(AC110&gt;0,AC$1,IF(AB110&gt;0,AB$1,IF(AA110&gt;0,AA$1, IF(E110="completed site","completed site","not achievable")))))</f>
        <v>6 to 10 years</v>
      </c>
      <c r="AA110" s="19">
        <f t="shared" si="10"/>
        <v>0</v>
      </c>
      <c r="AB110" s="19">
        <f t="shared" si="7"/>
        <v>22</v>
      </c>
      <c r="AC110" s="19">
        <f t="shared" si="9"/>
        <v>0</v>
      </c>
      <c r="AD110" s="19">
        <f t="shared" si="8"/>
        <v>0</v>
      </c>
      <c r="AE110" s="19">
        <f t="shared" si="12"/>
        <v>22</v>
      </c>
      <c r="AF110" s="23"/>
      <c r="AG110" s="23"/>
      <c r="AH110" s="23"/>
      <c r="AI110" s="23"/>
      <c r="AJ110" s="23"/>
      <c r="AK110" s="23"/>
      <c r="AL110" s="23"/>
      <c r="AM110" s="23"/>
      <c r="AN110" s="23"/>
      <c r="AO110" s="23">
        <v>11</v>
      </c>
      <c r="AP110" s="23">
        <v>11</v>
      </c>
      <c r="AQ110" s="23"/>
      <c r="AR110" s="23"/>
      <c r="AS110" s="23"/>
      <c r="AT110" s="23"/>
      <c r="AU110" s="23"/>
      <c r="AV110" s="36"/>
      <c r="BD110" s="1"/>
    </row>
    <row r="111" spans="1:56" ht="55.2" x14ac:dyDescent="0.3">
      <c r="A111" s="13" t="s">
        <v>62</v>
      </c>
      <c r="B111" s="23"/>
      <c r="C111" s="13">
        <v>308</v>
      </c>
      <c r="D111" s="13" t="s">
        <v>62</v>
      </c>
      <c r="E111" s="14" t="s">
        <v>558</v>
      </c>
      <c r="F111" s="15" t="s">
        <v>161</v>
      </c>
      <c r="G111" s="14" t="s">
        <v>356</v>
      </c>
      <c r="H111" s="14" t="s">
        <v>559</v>
      </c>
      <c r="I111" s="14"/>
      <c r="J111" s="14"/>
      <c r="K111" s="16" t="s">
        <v>80</v>
      </c>
      <c r="L111" s="17">
        <v>424331.90913800301</v>
      </c>
      <c r="M111" s="17">
        <v>573491.51047076005</v>
      </c>
      <c r="N111" s="57">
        <v>2.98</v>
      </c>
      <c r="O111" s="57">
        <v>2.2400000000000002</v>
      </c>
      <c r="P111" s="19">
        <v>0</v>
      </c>
      <c r="Q111" s="13" t="s">
        <v>90</v>
      </c>
      <c r="R111" s="13">
        <v>2010</v>
      </c>
      <c r="S111" s="13" t="s">
        <v>62</v>
      </c>
      <c r="T111" s="13"/>
      <c r="U111" s="20"/>
      <c r="V111" s="14"/>
      <c r="W111" s="13" t="s">
        <v>336</v>
      </c>
      <c r="X111" s="13" t="s">
        <v>73</v>
      </c>
      <c r="Y111" s="13" t="str">
        <f>IF(AA111&gt;0,AA$1,IF(AB111&gt;0,AB$1,IF(AC111&gt;0,AC$1,IF(AD111&gt;0,AD$1, IF(E111="completed site","completed site","not presently developable")))))</f>
        <v>not presently developable</v>
      </c>
      <c r="Z111" s="13" t="str">
        <f>IF(AD111&gt;0,AD$1,IF(AC111&gt;0,AC$1,IF(AB111&gt;0,AB$1,IF(AA111&gt;0,AA$1, IF(E111="completed site","completed site","not achievable")))))</f>
        <v>not achievable</v>
      </c>
      <c r="AA111" s="19">
        <f t="shared" si="10"/>
        <v>0</v>
      </c>
      <c r="AB111" s="19">
        <f t="shared" si="7"/>
        <v>0</v>
      </c>
      <c r="AC111" s="19">
        <f t="shared" si="9"/>
        <v>0</v>
      </c>
      <c r="AD111" s="19">
        <f t="shared" si="8"/>
        <v>0</v>
      </c>
      <c r="AE111" s="19">
        <f t="shared" si="12"/>
        <v>0</v>
      </c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36"/>
    </row>
    <row r="112" spans="1:56" ht="41.4" x14ac:dyDescent="0.3">
      <c r="A112" s="13" t="s">
        <v>62</v>
      </c>
      <c r="B112" s="12">
        <v>61</v>
      </c>
      <c r="C112" s="13">
        <v>314</v>
      </c>
      <c r="D112" s="13" t="s">
        <v>148</v>
      </c>
      <c r="E112" s="14" t="s">
        <v>560</v>
      </c>
      <c r="F112" s="15" t="s">
        <v>137</v>
      </c>
      <c r="G112" s="14" t="s">
        <v>393</v>
      </c>
      <c r="H112" s="14" t="s">
        <v>62</v>
      </c>
      <c r="I112" s="14"/>
      <c r="J112" s="14"/>
      <c r="K112" s="16" t="s">
        <v>80</v>
      </c>
      <c r="L112" s="17">
        <v>435667.38409958698</v>
      </c>
      <c r="M112" s="17">
        <v>568509.18716641201</v>
      </c>
      <c r="N112" s="57">
        <v>1.03</v>
      </c>
      <c r="O112" s="57">
        <v>0.93</v>
      </c>
      <c r="P112" s="19">
        <v>41</v>
      </c>
      <c r="Q112" s="13" t="s">
        <v>68</v>
      </c>
      <c r="R112" s="13">
        <v>2010</v>
      </c>
      <c r="S112" s="13" t="s">
        <v>62</v>
      </c>
      <c r="T112" s="13"/>
      <c r="U112" s="20"/>
      <c r="V112" s="14"/>
      <c r="W112" s="13" t="s">
        <v>73</v>
      </c>
      <c r="X112" s="13" t="s">
        <v>336</v>
      </c>
      <c r="Y112" s="13" t="str">
        <f>IF(AA112&gt;0,AA$1,IF(AB112&gt;0,AB$1,IF(AC112&gt;0,AC$1,IF(AD112&gt;0,AD$1, IF(E112="completed site","completed site","not presently developable")))))</f>
        <v>6 to 10 years</v>
      </c>
      <c r="Z112" s="13" t="str">
        <f>IF(AD112&gt;0,AD$1,IF(AC112&gt;0,AC$1,IF(AB112&gt;0,AB$1,IF(AA112&gt;0,AA$1, IF(E112="completed site","completed site","not achievable")))))</f>
        <v>6 to 10 years</v>
      </c>
      <c r="AA112" s="19">
        <f t="shared" si="10"/>
        <v>0</v>
      </c>
      <c r="AB112" s="19">
        <f t="shared" si="7"/>
        <v>27</v>
      </c>
      <c r="AC112" s="19">
        <f t="shared" si="9"/>
        <v>0</v>
      </c>
      <c r="AD112" s="19">
        <f t="shared" si="8"/>
        <v>0</v>
      </c>
      <c r="AE112" s="19">
        <f t="shared" si="12"/>
        <v>27</v>
      </c>
      <c r="AF112" s="13"/>
      <c r="AG112" s="13"/>
      <c r="AH112" s="13"/>
      <c r="AI112" s="13"/>
      <c r="AJ112" s="13"/>
      <c r="AK112" s="13"/>
      <c r="AL112" s="13">
        <v>13</v>
      </c>
      <c r="AM112" s="13">
        <v>14</v>
      </c>
      <c r="AN112" s="13"/>
      <c r="AO112" s="13"/>
      <c r="AP112" s="13"/>
      <c r="AQ112" s="13"/>
      <c r="AR112" s="13"/>
      <c r="AS112" s="13"/>
      <c r="AT112" s="13"/>
      <c r="AU112" s="13"/>
      <c r="AV112" s="36"/>
      <c r="BD112" s="1"/>
    </row>
    <row r="113" spans="1:56" ht="55.2" x14ac:dyDescent="0.3">
      <c r="A113" s="13"/>
      <c r="B113" s="12">
        <v>61</v>
      </c>
      <c r="C113" s="13">
        <v>314</v>
      </c>
      <c r="D113" s="13" t="s">
        <v>396</v>
      </c>
      <c r="E113" s="14" t="s">
        <v>561</v>
      </c>
      <c r="F113" s="15" t="s">
        <v>64</v>
      </c>
      <c r="G113" s="14" t="s">
        <v>393</v>
      </c>
      <c r="H113" s="14"/>
      <c r="I113" s="14"/>
      <c r="J113" s="14"/>
      <c r="K113" s="16"/>
      <c r="L113" s="17">
        <v>435541.202000522</v>
      </c>
      <c r="M113" s="17">
        <v>568383.96385171404</v>
      </c>
      <c r="N113" s="57">
        <v>1.87</v>
      </c>
      <c r="O113" s="57">
        <v>1.68</v>
      </c>
      <c r="P113" s="19">
        <v>0</v>
      </c>
      <c r="Q113" s="13" t="s">
        <v>68</v>
      </c>
      <c r="R113" s="13">
        <v>2015</v>
      </c>
      <c r="S113" s="13"/>
      <c r="T113" s="13"/>
      <c r="U113" s="20"/>
      <c r="V113" s="14"/>
      <c r="W113" s="13" t="s">
        <v>73</v>
      </c>
      <c r="X113" s="13" t="s">
        <v>336</v>
      </c>
      <c r="Y113" s="13" t="str">
        <f>IF(AA113&gt;0,AA$1,IF(AB113&gt;0,AB$1,IF(AC113&gt;0,AC$1,IF(AD113&gt;0,AD$1, IF(E113="completed site","completed site","not presently developable")))))</f>
        <v>not presently developable</v>
      </c>
      <c r="Z113" s="13" t="str">
        <f>IF(AD113&gt;0,AD$1,IF(AC113&gt;0,AC$1,IF(AB113&gt;0,AB$1,IF(AA113&gt;0,AA$1, IF(E113="completed site","completed site","not achievable")))))</f>
        <v>not achievable</v>
      </c>
      <c r="AA113" s="19">
        <f t="shared" si="10"/>
        <v>0</v>
      </c>
      <c r="AB113" s="19">
        <f t="shared" si="7"/>
        <v>0</v>
      </c>
      <c r="AC113" s="19">
        <f t="shared" si="9"/>
        <v>0</v>
      </c>
      <c r="AD113" s="19">
        <f t="shared" si="8"/>
        <v>0</v>
      </c>
      <c r="AE113" s="19">
        <f t="shared" si="12"/>
        <v>0</v>
      </c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36"/>
      <c r="BD113" s="1"/>
    </row>
    <row r="114" spans="1:56" ht="27.6" x14ac:dyDescent="0.3">
      <c r="A114" s="13" t="s">
        <v>62</v>
      </c>
      <c r="B114" s="12">
        <v>34</v>
      </c>
      <c r="C114" s="13">
        <v>317</v>
      </c>
      <c r="D114" s="13" t="s">
        <v>62</v>
      </c>
      <c r="E114" s="14" t="s">
        <v>562</v>
      </c>
      <c r="F114" s="15" t="s">
        <v>88</v>
      </c>
      <c r="G114" s="14" t="s">
        <v>356</v>
      </c>
      <c r="H114" s="14" t="s">
        <v>563</v>
      </c>
      <c r="I114" s="14"/>
      <c r="J114" s="14"/>
      <c r="K114" s="16" t="s">
        <v>80</v>
      </c>
      <c r="L114" s="17">
        <v>431514.31512620603</v>
      </c>
      <c r="M114" s="17">
        <v>570411.46147425496</v>
      </c>
      <c r="N114" s="57">
        <v>2.0499999999999998</v>
      </c>
      <c r="O114" s="57">
        <v>1.54</v>
      </c>
      <c r="P114" s="19">
        <v>46</v>
      </c>
      <c r="Q114" s="13" t="s">
        <v>90</v>
      </c>
      <c r="R114" s="13">
        <v>2010</v>
      </c>
      <c r="S114" s="13"/>
      <c r="T114" s="13"/>
      <c r="U114" s="20"/>
      <c r="V114" s="14"/>
      <c r="W114" s="13" t="s">
        <v>73</v>
      </c>
      <c r="X114" s="13" t="s">
        <v>73</v>
      </c>
      <c r="Y114" s="13" t="str">
        <f>IF(AA114&gt;0,AA$1,IF(AB114&gt;0,AB$1,IF(AC114&gt;0,AC$1,IF(AD114&gt;0,AD$1, IF(E114="completed site","completed site","not presently developable")))))</f>
        <v>6 to 10 years</v>
      </c>
      <c r="Z114" s="13" t="str">
        <f>IF(AD114&gt;0,AD$1,IF(AC114&gt;0,AC$1,IF(AB114&gt;0,AB$1,IF(AA114&gt;0,AA$1, IF(E114="completed site","completed site","not achievable")))))</f>
        <v>6 to 10 years</v>
      </c>
      <c r="AA114" s="19">
        <f t="shared" si="10"/>
        <v>0</v>
      </c>
      <c r="AB114" s="19">
        <f t="shared" si="7"/>
        <v>46</v>
      </c>
      <c r="AC114" s="19">
        <f t="shared" si="9"/>
        <v>0</v>
      </c>
      <c r="AD114" s="19">
        <f t="shared" si="8"/>
        <v>0</v>
      </c>
      <c r="AE114" s="19">
        <f t="shared" si="12"/>
        <v>46</v>
      </c>
      <c r="AF114" s="23"/>
      <c r="AG114" s="23"/>
      <c r="AH114" s="23"/>
      <c r="AI114" s="23"/>
      <c r="AJ114" s="23"/>
      <c r="AK114" s="23"/>
      <c r="AL114" s="23">
        <v>23</v>
      </c>
      <c r="AM114" s="23">
        <v>23</v>
      </c>
      <c r="AN114" s="23"/>
      <c r="AO114" s="23"/>
      <c r="AP114" s="23"/>
      <c r="AQ114" s="23"/>
      <c r="AR114" s="23"/>
      <c r="AS114" s="23"/>
      <c r="AT114" s="23"/>
      <c r="AU114" s="23"/>
      <c r="AV114" s="36"/>
      <c r="BD114" s="1"/>
    </row>
    <row r="115" spans="1:56" ht="27.6" x14ac:dyDescent="0.3">
      <c r="A115" s="13" t="s">
        <v>62</v>
      </c>
      <c r="B115" s="12">
        <v>65</v>
      </c>
      <c r="C115" s="13">
        <v>323</v>
      </c>
      <c r="D115" s="13" t="s">
        <v>62</v>
      </c>
      <c r="E115" s="14" t="s">
        <v>564</v>
      </c>
      <c r="F115" s="15" t="s">
        <v>64</v>
      </c>
      <c r="G115" s="14" t="s">
        <v>393</v>
      </c>
      <c r="H115" s="14" t="s">
        <v>62</v>
      </c>
      <c r="I115" s="14"/>
      <c r="J115" s="14"/>
      <c r="K115" s="16"/>
      <c r="L115" s="17">
        <v>435356.80437204702</v>
      </c>
      <c r="M115" s="17">
        <v>568365.49586074101</v>
      </c>
      <c r="N115" s="57">
        <v>0.12</v>
      </c>
      <c r="O115" s="57">
        <v>0.12</v>
      </c>
      <c r="P115" s="19">
        <v>6</v>
      </c>
      <c r="Q115" s="13" t="s">
        <v>68</v>
      </c>
      <c r="R115" s="13">
        <v>2011</v>
      </c>
      <c r="S115" s="13" t="s">
        <v>62</v>
      </c>
      <c r="T115" s="13"/>
      <c r="U115" s="20"/>
      <c r="V115" s="14"/>
      <c r="W115" s="13" t="s">
        <v>73</v>
      </c>
      <c r="X115" s="23" t="s">
        <v>336</v>
      </c>
      <c r="Y115" s="13" t="str">
        <f>IF(AA115&gt;0,AA$1,IF(AB115&gt;0,AB$1,IF(AC115&gt;0,AC$1,IF(AD115&gt;0,AD$1, IF(E115="completed site","completed site","not presently developable")))))</f>
        <v>6 to 10 years</v>
      </c>
      <c r="Z115" s="13" t="str">
        <f>IF(AD115&gt;0,AD$1,IF(AC115&gt;0,AC$1,IF(AB115&gt;0,AB$1,IF(AA115&gt;0,AA$1, IF(E115="completed site","completed site","not achievable")))))</f>
        <v>6 to 10 years</v>
      </c>
      <c r="AA115" s="19">
        <f t="shared" si="10"/>
        <v>0</v>
      </c>
      <c r="AB115" s="19">
        <f t="shared" si="7"/>
        <v>6</v>
      </c>
      <c r="AC115" s="19">
        <f t="shared" si="9"/>
        <v>0</v>
      </c>
      <c r="AD115" s="19">
        <f t="shared" si="8"/>
        <v>0</v>
      </c>
      <c r="AE115" s="19">
        <f t="shared" si="12"/>
        <v>6</v>
      </c>
      <c r="AF115" s="13"/>
      <c r="AG115" s="13"/>
      <c r="AH115" s="13"/>
      <c r="AI115" s="13"/>
      <c r="AJ115" s="13"/>
      <c r="AK115" s="13"/>
      <c r="AL115" s="13">
        <v>6</v>
      </c>
      <c r="AM115" s="13"/>
      <c r="AN115" s="13"/>
      <c r="AO115" s="13"/>
      <c r="AP115" s="13"/>
      <c r="AQ115" s="13"/>
      <c r="AR115" s="13"/>
      <c r="AS115" s="13"/>
      <c r="AT115" s="13"/>
      <c r="AU115" s="13"/>
      <c r="AV115" s="36"/>
      <c r="BD115" s="1"/>
    </row>
    <row r="116" spans="1:56" ht="27.6" x14ac:dyDescent="0.3">
      <c r="A116" s="13" t="s">
        <v>62</v>
      </c>
      <c r="B116" s="12">
        <v>67</v>
      </c>
      <c r="C116" s="13">
        <v>324</v>
      </c>
      <c r="D116" s="13" t="s">
        <v>62</v>
      </c>
      <c r="E116" s="14" t="s">
        <v>565</v>
      </c>
      <c r="F116" s="15" t="s">
        <v>64</v>
      </c>
      <c r="G116" s="14" t="s">
        <v>393</v>
      </c>
      <c r="H116" s="14" t="s">
        <v>62</v>
      </c>
      <c r="I116" s="14"/>
      <c r="J116" s="14"/>
      <c r="K116" s="16"/>
      <c r="L116" s="17">
        <v>435539.20960903401</v>
      </c>
      <c r="M116" s="17">
        <v>567987.549132196</v>
      </c>
      <c r="N116" s="57">
        <v>0.11</v>
      </c>
      <c r="O116" s="57">
        <v>0.11</v>
      </c>
      <c r="P116" s="19">
        <v>6</v>
      </c>
      <c r="Q116" s="13" t="s">
        <v>68</v>
      </c>
      <c r="R116" s="13">
        <v>2011</v>
      </c>
      <c r="S116" s="13" t="s">
        <v>62</v>
      </c>
      <c r="T116" s="13"/>
      <c r="U116" s="20"/>
      <c r="V116" s="14"/>
      <c r="W116" s="13" t="s">
        <v>73</v>
      </c>
      <c r="X116" s="23" t="s">
        <v>336</v>
      </c>
      <c r="Y116" s="13" t="str">
        <f>IF(AA116&gt;0,AA$1,IF(AB116&gt;0,AB$1,IF(AC116&gt;0,AC$1,IF(AD116&gt;0,AD$1, IF(E116="completed site","completed site","not presently developable")))))</f>
        <v>6 to 10 years</v>
      </c>
      <c r="Z116" s="13" t="str">
        <f>IF(AD116&gt;0,AD$1,IF(AC116&gt;0,AC$1,IF(AB116&gt;0,AB$1,IF(AA116&gt;0,AA$1, IF(E116="completed site","completed site","not achievable")))))</f>
        <v>6 to 10 years</v>
      </c>
      <c r="AA116" s="19">
        <f t="shared" si="10"/>
        <v>0</v>
      </c>
      <c r="AB116" s="19">
        <f t="shared" si="7"/>
        <v>6</v>
      </c>
      <c r="AC116" s="19">
        <f t="shared" si="9"/>
        <v>0</v>
      </c>
      <c r="AD116" s="19">
        <f t="shared" si="8"/>
        <v>0</v>
      </c>
      <c r="AE116" s="19">
        <f t="shared" si="12"/>
        <v>6</v>
      </c>
      <c r="AF116" s="13"/>
      <c r="AG116" s="13"/>
      <c r="AH116" s="13"/>
      <c r="AI116" s="13"/>
      <c r="AJ116" s="13"/>
      <c r="AK116" s="13"/>
      <c r="AL116" s="13">
        <v>6</v>
      </c>
      <c r="AM116" s="13"/>
      <c r="AN116" s="13"/>
      <c r="AO116" s="13"/>
      <c r="AP116" s="13"/>
      <c r="AQ116" s="13"/>
      <c r="AR116" s="13"/>
      <c r="AS116" s="13"/>
      <c r="AT116" s="13"/>
      <c r="AU116" s="13"/>
      <c r="AV116" s="36"/>
      <c r="BD116" s="1"/>
    </row>
    <row r="117" spans="1:56" ht="27.6" x14ac:dyDescent="0.3">
      <c r="A117" s="13" t="s">
        <v>62</v>
      </c>
      <c r="B117" s="23"/>
      <c r="C117" s="13">
        <v>326</v>
      </c>
      <c r="D117" s="13" t="s">
        <v>62</v>
      </c>
      <c r="E117" s="14" t="s">
        <v>566</v>
      </c>
      <c r="F117" s="15" t="s">
        <v>65</v>
      </c>
      <c r="G117" s="14" t="s">
        <v>356</v>
      </c>
      <c r="H117" s="14" t="s">
        <v>62</v>
      </c>
      <c r="I117" s="14"/>
      <c r="J117" s="14"/>
      <c r="K117" s="16"/>
      <c r="L117" s="17">
        <v>429789.65800488298</v>
      </c>
      <c r="M117" s="17">
        <v>566568.12540971197</v>
      </c>
      <c r="N117" s="57">
        <v>0.2</v>
      </c>
      <c r="O117" s="57">
        <v>0.2</v>
      </c>
      <c r="P117" s="19">
        <v>10</v>
      </c>
      <c r="Q117" s="13" t="s">
        <v>68</v>
      </c>
      <c r="R117" s="13">
        <v>2011</v>
      </c>
      <c r="S117" s="13" t="s">
        <v>62</v>
      </c>
      <c r="T117" s="13"/>
      <c r="U117" s="20"/>
      <c r="V117" s="14"/>
      <c r="W117" s="13" t="s">
        <v>73</v>
      </c>
      <c r="X117" s="23" t="s">
        <v>336</v>
      </c>
      <c r="Y117" s="13" t="str">
        <f>IF(AA117&gt;0,AA$1,IF(AB117&gt;0,AB$1,IF(AC117&gt;0,AC$1,IF(AD117&gt;0,AD$1, IF(E117="completed site","completed site","not presently developable")))))</f>
        <v>6 to 10 years</v>
      </c>
      <c r="Z117" s="13" t="str">
        <f>IF(AD117&gt;0,AD$1,IF(AC117&gt;0,AC$1,IF(AB117&gt;0,AB$1,IF(AA117&gt;0,AA$1, IF(E117="completed site","completed site","not achievable")))))</f>
        <v>6 to 10 years</v>
      </c>
      <c r="AA117" s="19">
        <f t="shared" si="10"/>
        <v>0</v>
      </c>
      <c r="AB117" s="19">
        <f t="shared" si="7"/>
        <v>10</v>
      </c>
      <c r="AC117" s="19">
        <f t="shared" si="9"/>
        <v>0</v>
      </c>
      <c r="AD117" s="19">
        <f t="shared" si="8"/>
        <v>0</v>
      </c>
      <c r="AE117" s="19">
        <f t="shared" si="12"/>
        <v>10</v>
      </c>
      <c r="AF117" s="23"/>
      <c r="AG117" s="23"/>
      <c r="AH117" s="23"/>
      <c r="AI117" s="23"/>
      <c r="AJ117" s="23"/>
      <c r="AK117" s="23"/>
      <c r="AL117" s="23">
        <v>10</v>
      </c>
      <c r="AM117" s="23"/>
      <c r="AN117" s="23"/>
      <c r="AO117" s="23"/>
      <c r="AP117" s="23"/>
      <c r="AQ117" s="23"/>
      <c r="AR117" s="23"/>
      <c r="AS117" s="23"/>
      <c r="AT117" s="23"/>
      <c r="AU117" s="23"/>
      <c r="AV117" s="36"/>
      <c r="BD117" s="1"/>
    </row>
    <row r="118" spans="1:56" ht="27.6" x14ac:dyDescent="0.3">
      <c r="A118" s="13" t="s">
        <v>62</v>
      </c>
      <c r="B118" s="12">
        <v>86</v>
      </c>
      <c r="C118" s="13">
        <v>328</v>
      </c>
      <c r="D118" s="13" t="s">
        <v>62</v>
      </c>
      <c r="E118" s="14" t="s">
        <v>567</v>
      </c>
      <c r="F118" s="15" t="s">
        <v>65</v>
      </c>
      <c r="G118" s="14" t="s">
        <v>356</v>
      </c>
      <c r="H118" s="14" t="s">
        <v>62</v>
      </c>
      <c r="I118" s="14"/>
      <c r="J118" s="14"/>
      <c r="K118" s="16"/>
      <c r="L118" s="17">
        <v>429753.29539115302</v>
      </c>
      <c r="M118" s="17">
        <v>566629.24277828995</v>
      </c>
      <c r="N118" s="57">
        <v>0.1</v>
      </c>
      <c r="O118" s="57">
        <v>0.1</v>
      </c>
      <c r="P118" s="19">
        <v>6</v>
      </c>
      <c r="Q118" s="13" t="s">
        <v>68</v>
      </c>
      <c r="R118" s="13">
        <v>2011</v>
      </c>
      <c r="S118" s="13" t="s">
        <v>62</v>
      </c>
      <c r="T118" s="13"/>
      <c r="U118" s="20"/>
      <c r="V118" s="14"/>
      <c r="W118" s="13" t="s">
        <v>73</v>
      </c>
      <c r="X118" s="23" t="s">
        <v>336</v>
      </c>
      <c r="Y118" s="13" t="str">
        <f>IF(AA118&gt;0,AA$1,IF(AB118&gt;0,AB$1,IF(AC118&gt;0,AC$1,IF(AD118&gt;0,AD$1, IF(E118="completed site","completed site","not presently developable")))))</f>
        <v>6 to 10 years</v>
      </c>
      <c r="Z118" s="13" t="str">
        <f>IF(AD118&gt;0,AD$1,IF(AC118&gt;0,AC$1,IF(AB118&gt;0,AB$1,IF(AA118&gt;0,AA$1, IF(E118="completed site","completed site","not achievable")))))</f>
        <v>6 to 10 years</v>
      </c>
      <c r="AA118" s="19">
        <f t="shared" si="10"/>
        <v>0</v>
      </c>
      <c r="AB118" s="19">
        <f t="shared" si="7"/>
        <v>6</v>
      </c>
      <c r="AC118" s="19">
        <f t="shared" si="9"/>
        <v>0</v>
      </c>
      <c r="AD118" s="19">
        <f t="shared" si="8"/>
        <v>0</v>
      </c>
      <c r="AE118" s="19">
        <f t="shared" si="12"/>
        <v>6</v>
      </c>
      <c r="AF118" s="13"/>
      <c r="AG118" s="13"/>
      <c r="AH118" s="13"/>
      <c r="AI118" s="13"/>
      <c r="AJ118" s="13"/>
      <c r="AK118" s="13"/>
      <c r="AL118" s="13">
        <v>6</v>
      </c>
      <c r="AM118" s="13"/>
      <c r="AN118" s="13"/>
      <c r="AO118" s="13"/>
      <c r="AP118" s="13"/>
      <c r="AQ118" s="13"/>
      <c r="AR118" s="13"/>
      <c r="AS118" s="13"/>
      <c r="AT118" s="13"/>
      <c r="AU118" s="13"/>
      <c r="AV118" s="36"/>
      <c r="BD118" s="1"/>
    </row>
    <row r="119" spans="1:56" ht="27.6" x14ac:dyDescent="0.3">
      <c r="A119" s="13" t="s">
        <v>62</v>
      </c>
      <c r="B119" s="12">
        <v>10</v>
      </c>
      <c r="C119" s="13">
        <v>331</v>
      </c>
      <c r="D119" s="13" t="s">
        <v>62</v>
      </c>
      <c r="E119" s="14" t="s">
        <v>568</v>
      </c>
      <c r="F119" s="15" t="s">
        <v>100</v>
      </c>
      <c r="G119" s="14" t="s">
        <v>356</v>
      </c>
      <c r="H119" s="14" t="s">
        <v>569</v>
      </c>
      <c r="I119" s="14"/>
      <c r="J119" s="14" t="s">
        <v>570</v>
      </c>
      <c r="K119" s="16"/>
      <c r="L119" s="17">
        <v>426470.98867831298</v>
      </c>
      <c r="M119" s="17">
        <v>569935.19707981194</v>
      </c>
      <c r="N119" s="57">
        <v>10.130000000000001</v>
      </c>
      <c r="O119" s="57">
        <v>7.6</v>
      </c>
      <c r="P119" s="19">
        <v>128</v>
      </c>
      <c r="Q119" s="13" t="s">
        <v>68</v>
      </c>
      <c r="R119" s="13">
        <v>2011</v>
      </c>
      <c r="S119" s="13" t="s">
        <v>62</v>
      </c>
      <c r="T119" s="13"/>
      <c r="U119" s="20"/>
      <c r="V119" s="14"/>
      <c r="W119" s="13" t="s">
        <v>73</v>
      </c>
      <c r="X119" s="23" t="s">
        <v>336</v>
      </c>
      <c r="Y119" s="13" t="str">
        <f>IF(AA119&gt;0,AA$1,IF(AB119&gt;0,AB$1,IF(AC119&gt;0,AC$1,IF(AD119&gt;0,AD$1, IF(E119="completed site","completed site","not presently developable")))))</f>
        <v>11 to 15 years</v>
      </c>
      <c r="Z119" s="13" t="str">
        <f>IF(AD119&gt;0,AD$1,IF(AC119&gt;0,AC$1,IF(AB119&gt;0,AB$1,IF(AA119&gt;0,AA$1, IF(E119="completed site","completed site","not achievable")))))</f>
        <v>11 to 15 years</v>
      </c>
      <c r="AA119" s="19">
        <f t="shared" si="10"/>
        <v>0</v>
      </c>
      <c r="AB119" s="19">
        <f t="shared" si="7"/>
        <v>0</v>
      </c>
      <c r="AC119" s="19">
        <f t="shared" si="9"/>
        <v>128</v>
      </c>
      <c r="AD119" s="19">
        <f t="shared" si="8"/>
        <v>0</v>
      </c>
      <c r="AE119" s="19">
        <f t="shared" si="12"/>
        <v>128</v>
      </c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>
        <v>32</v>
      </c>
      <c r="AS119" s="13">
        <v>32</v>
      </c>
      <c r="AT119" s="13">
        <v>32</v>
      </c>
      <c r="AU119" s="13">
        <v>32</v>
      </c>
      <c r="AV119" s="36"/>
      <c r="BD119" s="1"/>
    </row>
    <row r="120" spans="1:56" ht="55.2" x14ac:dyDescent="0.3">
      <c r="A120" s="13" t="s">
        <v>62</v>
      </c>
      <c r="B120" s="23"/>
      <c r="C120" s="13">
        <v>334</v>
      </c>
      <c r="D120" s="13" t="s">
        <v>62</v>
      </c>
      <c r="E120" s="14" t="s">
        <v>571</v>
      </c>
      <c r="F120" s="15" t="s">
        <v>174</v>
      </c>
      <c r="G120" s="14" t="s">
        <v>356</v>
      </c>
      <c r="H120" s="14" t="s">
        <v>162</v>
      </c>
      <c r="I120" s="14"/>
      <c r="J120" s="14"/>
      <c r="K120" s="16"/>
      <c r="L120" s="17">
        <v>428107.930651106</v>
      </c>
      <c r="M120" s="17">
        <v>572262.85732624796</v>
      </c>
      <c r="N120" s="57">
        <v>7.11</v>
      </c>
      <c r="O120" s="57">
        <v>5.33</v>
      </c>
      <c r="P120" s="19">
        <v>0</v>
      </c>
      <c r="Q120" s="13" t="s">
        <v>90</v>
      </c>
      <c r="R120" s="13">
        <v>2011</v>
      </c>
      <c r="S120" s="13" t="s">
        <v>62</v>
      </c>
      <c r="T120" s="13"/>
      <c r="U120" s="20"/>
      <c r="V120" s="14"/>
      <c r="W120" s="13" t="s">
        <v>336</v>
      </c>
      <c r="X120" s="23" t="s">
        <v>73</v>
      </c>
      <c r="Y120" s="13" t="str">
        <f>IF(AA120&gt;0,AA$1,IF(AB120&gt;0,AB$1,IF(AC120&gt;0,AC$1,IF(AD120&gt;0,AD$1, IF(E120="completed site","completed site","not presently developable")))))</f>
        <v>not presently developable</v>
      </c>
      <c r="Z120" s="13" t="str">
        <f>IF(AD120&gt;0,AD$1,IF(AC120&gt;0,AC$1,IF(AB120&gt;0,AB$1,IF(AA120&gt;0,AA$1, IF(E120="completed site","completed site","not achievable")))))</f>
        <v>not achievable</v>
      </c>
      <c r="AA120" s="19">
        <f t="shared" si="10"/>
        <v>0</v>
      </c>
      <c r="AB120" s="19">
        <f t="shared" si="7"/>
        <v>0</v>
      </c>
      <c r="AC120" s="19">
        <f t="shared" si="9"/>
        <v>0</v>
      </c>
      <c r="AD120" s="19">
        <f t="shared" si="8"/>
        <v>0</v>
      </c>
      <c r="AE120" s="19">
        <f t="shared" si="12"/>
        <v>0</v>
      </c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36"/>
    </row>
    <row r="121" spans="1:56" ht="55.2" x14ac:dyDescent="0.3">
      <c r="A121" s="95">
        <v>1494</v>
      </c>
      <c r="B121" s="16">
        <v>122</v>
      </c>
      <c r="C121" s="13">
        <v>336</v>
      </c>
      <c r="D121" s="13" t="s">
        <v>148</v>
      </c>
      <c r="E121" s="14" t="s">
        <v>572</v>
      </c>
      <c r="F121" s="15" t="s">
        <v>201</v>
      </c>
      <c r="G121" s="14" t="s">
        <v>356</v>
      </c>
      <c r="H121" s="14" t="s">
        <v>168</v>
      </c>
      <c r="I121" s="14" t="s">
        <v>573</v>
      </c>
      <c r="J121" s="14" t="s">
        <v>574</v>
      </c>
      <c r="K121" s="16" t="s">
        <v>80</v>
      </c>
      <c r="L121" s="17">
        <v>435468.13733241701</v>
      </c>
      <c r="M121" s="17">
        <v>572640.52908274205</v>
      </c>
      <c r="N121" s="57">
        <v>1.1499999999999999</v>
      </c>
      <c r="O121" s="57">
        <v>1.04</v>
      </c>
      <c r="P121" s="19">
        <v>44</v>
      </c>
      <c r="Q121" s="13" t="s">
        <v>68</v>
      </c>
      <c r="R121" s="13">
        <v>2011</v>
      </c>
      <c r="S121" s="13" t="s">
        <v>575</v>
      </c>
      <c r="T121" s="13" t="s">
        <v>82</v>
      </c>
      <c r="U121" s="20" t="s">
        <v>492</v>
      </c>
      <c r="V121" s="14" t="s">
        <v>492</v>
      </c>
      <c r="W121" s="13" t="s">
        <v>73</v>
      </c>
      <c r="X121" s="23" t="s">
        <v>73</v>
      </c>
      <c r="Y121" s="13" t="str">
        <f>IF(AA121&gt;0,AA$1,IF(AB121&gt;0,AB$1,IF(AC121&gt;0,AC$1,IF(AD121&gt;0,AD$1, IF(E121="completed site","completed site","not presently developable")))))</f>
        <v>not presently developable</v>
      </c>
      <c r="Z121" s="13" t="str">
        <f>IF(AD121&gt;0,AD$1,IF(AC121&gt;0,AC$1,IF(AB121&gt;0,AB$1,IF(AA121&gt;0,AA$1, IF(E121="completed site","completed site","not achievable")))))</f>
        <v>not achievable</v>
      </c>
      <c r="AA121" s="19">
        <f t="shared" si="10"/>
        <v>0</v>
      </c>
      <c r="AB121" s="19">
        <f t="shared" si="7"/>
        <v>0</v>
      </c>
      <c r="AC121" s="19">
        <f t="shared" si="9"/>
        <v>0</v>
      </c>
      <c r="AD121" s="19">
        <f t="shared" si="8"/>
        <v>0</v>
      </c>
      <c r="AE121" s="19">
        <f t="shared" si="12"/>
        <v>0</v>
      </c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36"/>
    </row>
    <row r="122" spans="1:56" ht="55.2" x14ac:dyDescent="0.3">
      <c r="A122" s="13"/>
      <c r="B122" s="23"/>
      <c r="C122" s="13">
        <v>336</v>
      </c>
      <c r="D122" s="13" t="s">
        <v>396</v>
      </c>
      <c r="E122" s="14" t="s">
        <v>576</v>
      </c>
      <c r="F122" s="15" t="s">
        <v>201</v>
      </c>
      <c r="G122" s="14" t="s">
        <v>356</v>
      </c>
      <c r="H122" s="14"/>
      <c r="I122" s="14"/>
      <c r="J122" s="14"/>
      <c r="K122" s="16"/>
      <c r="L122" s="17">
        <v>435409.74739088397</v>
      </c>
      <c r="M122" s="17">
        <v>572696.61064041394</v>
      </c>
      <c r="N122" s="57">
        <v>0.5</v>
      </c>
      <c r="O122" s="57">
        <v>0.45</v>
      </c>
      <c r="P122" s="19">
        <v>0</v>
      </c>
      <c r="Q122" s="13" t="s">
        <v>68</v>
      </c>
      <c r="R122" s="13">
        <v>2012</v>
      </c>
      <c r="S122" s="13"/>
      <c r="T122" s="13"/>
      <c r="U122" s="20"/>
      <c r="V122" s="14"/>
      <c r="W122" s="13" t="s">
        <v>336</v>
      </c>
      <c r="X122" s="23" t="s">
        <v>336</v>
      </c>
      <c r="Y122" s="13" t="str">
        <f>IF(AA122&gt;0,AA$1,IF(AB122&gt;0,AB$1,IF(AC122&gt;0,AC$1,IF(AD122&gt;0,AD$1, IF(E122="completed site","completed site","not presently developable")))))</f>
        <v>not presently developable</v>
      </c>
      <c r="Z122" s="13" t="str">
        <f>IF(AD122&gt;0,AD$1,IF(AC122&gt;0,AC$1,IF(AB122&gt;0,AB$1,IF(AA122&gt;0,AA$1, IF(E122="completed site","completed site","not achievable")))))</f>
        <v>not achievable</v>
      </c>
      <c r="AA122" s="19">
        <f t="shared" si="10"/>
        <v>0</v>
      </c>
      <c r="AB122" s="19">
        <f t="shared" si="7"/>
        <v>0</v>
      </c>
      <c r="AC122" s="19">
        <f t="shared" si="9"/>
        <v>0</v>
      </c>
      <c r="AD122" s="19">
        <f t="shared" si="8"/>
        <v>0</v>
      </c>
      <c r="AE122" s="19">
        <f t="shared" si="12"/>
        <v>0</v>
      </c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36"/>
    </row>
    <row r="123" spans="1:56" ht="27.6" x14ac:dyDescent="0.3">
      <c r="A123" s="13" t="s">
        <v>62</v>
      </c>
      <c r="B123" s="23"/>
      <c r="C123" s="13">
        <v>338</v>
      </c>
      <c r="D123" s="13" t="s">
        <v>62</v>
      </c>
      <c r="E123" s="14" t="s">
        <v>577</v>
      </c>
      <c r="F123" s="15" t="s">
        <v>191</v>
      </c>
      <c r="G123" s="14" t="s">
        <v>356</v>
      </c>
      <c r="H123" s="14" t="s">
        <v>101</v>
      </c>
      <c r="I123" s="14"/>
      <c r="J123" s="14"/>
      <c r="K123" s="16"/>
      <c r="L123" s="17">
        <v>434914.65495255199</v>
      </c>
      <c r="M123" s="17">
        <v>573730.10656771204</v>
      </c>
      <c r="N123" s="57">
        <v>0.12</v>
      </c>
      <c r="O123" s="57">
        <v>0.12</v>
      </c>
      <c r="P123" s="19">
        <v>10</v>
      </c>
      <c r="Q123" s="13" t="s">
        <v>68</v>
      </c>
      <c r="R123" s="13">
        <v>2011</v>
      </c>
      <c r="S123" s="13" t="s">
        <v>62</v>
      </c>
      <c r="T123" s="13"/>
      <c r="U123" s="20"/>
      <c r="V123" s="14"/>
      <c r="W123" s="13" t="s">
        <v>73</v>
      </c>
      <c r="X123" s="23" t="s">
        <v>336</v>
      </c>
      <c r="Y123" s="13" t="str">
        <f>IF(AA123&gt;0,AA$1,IF(AB123&gt;0,AB$1,IF(AC123&gt;0,AC$1,IF(AD123&gt;0,AD$1, IF(E123="completed site","completed site","not presently developable")))))</f>
        <v>6 to 10 years</v>
      </c>
      <c r="Z123" s="13" t="str">
        <f>IF(AD123&gt;0,AD$1,IF(AC123&gt;0,AC$1,IF(AB123&gt;0,AB$1,IF(AA123&gt;0,AA$1, IF(E123="completed site","completed site","not achievable")))))</f>
        <v>6 to 10 years</v>
      </c>
      <c r="AA123" s="19">
        <f t="shared" si="10"/>
        <v>0</v>
      </c>
      <c r="AB123" s="19">
        <f t="shared" si="7"/>
        <v>10</v>
      </c>
      <c r="AC123" s="19">
        <f t="shared" si="9"/>
        <v>0</v>
      </c>
      <c r="AD123" s="19">
        <f t="shared" si="8"/>
        <v>0</v>
      </c>
      <c r="AE123" s="19">
        <f t="shared" si="12"/>
        <v>10</v>
      </c>
      <c r="AF123" s="23"/>
      <c r="AG123" s="23"/>
      <c r="AH123" s="23"/>
      <c r="AI123" s="23"/>
      <c r="AJ123" s="23"/>
      <c r="AK123" s="23"/>
      <c r="AL123" s="23"/>
      <c r="AM123" s="23"/>
      <c r="AN123" s="23"/>
      <c r="AO123" s="23">
        <v>10</v>
      </c>
      <c r="AP123" s="23"/>
      <c r="AQ123" s="23"/>
      <c r="AR123" s="23"/>
      <c r="AS123" s="23"/>
      <c r="AT123" s="23"/>
      <c r="AU123" s="23"/>
      <c r="AV123" s="36"/>
      <c r="BD123" s="1"/>
    </row>
    <row r="124" spans="1:56" ht="55.2" x14ac:dyDescent="0.3">
      <c r="A124" s="95"/>
      <c r="B124" s="23"/>
      <c r="C124" s="13">
        <v>342</v>
      </c>
      <c r="D124" s="13" t="s">
        <v>62</v>
      </c>
      <c r="E124" s="14" t="s">
        <v>578</v>
      </c>
      <c r="F124" s="15" t="s">
        <v>201</v>
      </c>
      <c r="G124" s="14" t="s">
        <v>356</v>
      </c>
      <c r="H124" s="14" t="s">
        <v>168</v>
      </c>
      <c r="I124" s="14"/>
      <c r="J124" s="14"/>
      <c r="K124" s="16" t="s">
        <v>80</v>
      </c>
      <c r="L124" s="17">
        <v>435365.92075974698</v>
      </c>
      <c r="M124" s="17">
        <v>572475.59527248295</v>
      </c>
      <c r="N124" s="57">
        <v>0.19</v>
      </c>
      <c r="O124" s="57">
        <v>0.19</v>
      </c>
      <c r="P124" s="19">
        <v>0</v>
      </c>
      <c r="Q124" s="13" t="s">
        <v>68</v>
      </c>
      <c r="R124" s="13">
        <v>2012</v>
      </c>
      <c r="S124" s="13" t="s">
        <v>579</v>
      </c>
      <c r="T124" s="13" t="s">
        <v>580</v>
      </c>
      <c r="U124" s="20" t="s">
        <v>348</v>
      </c>
      <c r="V124" s="14"/>
      <c r="W124" s="13" t="s">
        <v>336</v>
      </c>
      <c r="X124" s="23" t="s">
        <v>336</v>
      </c>
      <c r="Y124" s="13" t="str">
        <f>IF(AA124&gt;0,AA$1,IF(AB124&gt;0,AB$1,IF(AC124&gt;0,AC$1,IF(AD124&gt;0,AD$1, IF(E124="completed site","completed site","not presently developable")))))</f>
        <v>not presently developable</v>
      </c>
      <c r="Z124" s="13" t="str">
        <f>IF(AD124&gt;0,AD$1,IF(AC124&gt;0,AC$1,IF(AB124&gt;0,AB$1,IF(AA124&gt;0,AA$1, IF(E124="completed site","completed site","not achievable")))))</f>
        <v>not achievable</v>
      </c>
      <c r="AA124" s="19">
        <f t="shared" si="10"/>
        <v>0</v>
      </c>
      <c r="AB124" s="19">
        <f t="shared" si="7"/>
        <v>0</v>
      </c>
      <c r="AC124" s="19">
        <f t="shared" si="9"/>
        <v>0</v>
      </c>
      <c r="AD124" s="19">
        <f t="shared" si="8"/>
        <v>0</v>
      </c>
      <c r="AE124" s="19">
        <f t="shared" si="12"/>
        <v>0</v>
      </c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36"/>
    </row>
    <row r="125" spans="1:56" ht="27.6" x14ac:dyDescent="0.3">
      <c r="A125" s="13" t="s">
        <v>62</v>
      </c>
      <c r="B125" s="12">
        <v>72</v>
      </c>
      <c r="C125" s="13">
        <v>344</v>
      </c>
      <c r="D125" s="13" t="s">
        <v>62</v>
      </c>
      <c r="E125" s="14" t="s">
        <v>581</v>
      </c>
      <c r="F125" s="15" t="s">
        <v>64</v>
      </c>
      <c r="G125" s="14" t="s">
        <v>393</v>
      </c>
      <c r="H125" s="14" t="s">
        <v>582</v>
      </c>
      <c r="I125" s="14"/>
      <c r="J125" s="14"/>
      <c r="K125" s="16"/>
      <c r="L125" s="17">
        <v>435008.36694887897</v>
      </c>
      <c r="M125" s="17">
        <v>567717.04432350805</v>
      </c>
      <c r="N125" s="57">
        <v>1.63</v>
      </c>
      <c r="O125" s="57">
        <v>1.47</v>
      </c>
      <c r="P125" s="19">
        <v>59</v>
      </c>
      <c r="Q125" s="13" t="s">
        <v>68</v>
      </c>
      <c r="R125" s="13">
        <v>2012</v>
      </c>
      <c r="S125" s="13" t="s">
        <v>62</v>
      </c>
      <c r="T125" s="13"/>
      <c r="U125" s="20"/>
      <c r="V125" s="14"/>
      <c r="W125" s="13" t="s">
        <v>73</v>
      </c>
      <c r="X125" s="23" t="s">
        <v>336</v>
      </c>
      <c r="Y125" s="13" t="str">
        <f>IF(AA125&gt;0,AA$1,IF(AB125&gt;0,AB$1,IF(AC125&gt;0,AC$1,IF(AD125&gt;0,AD$1, IF(E125="completed site","completed site","not presently developable")))))</f>
        <v>6 to 10 years</v>
      </c>
      <c r="Z125" s="13" t="str">
        <f>IF(AD125&gt;0,AD$1,IF(AC125&gt;0,AC$1,IF(AB125&gt;0,AB$1,IF(AA125&gt;0,AA$1, IF(E125="completed site","completed site","not achievable")))))</f>
        <v>6 to 10 years</v>
      </c>
      <c r="AA125" s="19">
        <f t="shared" si="10"/>
        <v>0</v>
      </c>
      <c r="AB125" s="19">
        <f t="shared" si="7"/>
        <v>59</v>
      </c>
      <c r="AC125" s="19">
        <f t="shared" si="9"/>
        <v>0</v>
      </c>
      <c r="AD125" s="19">
        <f t="shared" si="8"/>
        <v>0</v>
      </c>
      <c r="AE125" s="19">
        <f t="shared" si="12"/>
        <v>59</v>
      </c>
      <c r="AF125" s="13"/>
      <c r="AG125" s="13"/>
      <c r="AH125" s="13"/>
      <c r="AI125" s="13"/>
      <c r="AJ125" s="13"/>
      <c r="AK125" s="13"/>
      <c r="AL125" s="13">
        <v>29</v>
      </c>
      <c r="AM125" s="13">
        <v>30</v>
      </c>
      <c r="AN125" s="13"/>
      <c r="AO125" s="13"/>
      <c r="AP125" s="13"/>
      <c r="AQ125" s="13"/>
      <c r="AR125" s="13"/>
      <c r="AS125" s="13"/>
      <c r="AT125" s="13"/>
      <c r="AU125" s="13"/>
      <c r="AV125" s="36"/>
      <c r="BD125" s="1"/>
    </row>
    <row r="126" spans="1:56" ht="27.6" x14ac:dyDescent="0.3">
      <c r="A126" s="13" t="s">
        <v>62</v>
      </c>
      <c r="B126" s="12">
        <v>73</v>
      </c>
      <c r="C126" s="13">
        <v>345</v>
      </c>
      <c r="D126" s="13" t="s">
        <v>62</v>
      </c>
      <c r="E126" s="14" t="s">
        <v>583</v>
      </c>
      <c r="F126" s="15" t="s">
        <v>64</v>
      </c>
      <c r="G126" s="14" t="s">
        <v>393</v>
      </c>
      <c r="H126" s="14" t="s">
        <v>62</v>
      </c>
      <c r="I126" s="14"/>
      <c r="J126" s="14"/>
      <c r="K126" s="16"/>
      <c r="L126" s="17">
        <v>435014.27847982099</v>
      </c>
      <c r="M126" s="17">
        <v>567626.43269597297</v>
      </c>
      <c r="N126" s="57">
        <v>0.75</v>
      </c>
      <c r="O126" s="57">
        <v>0.68</v>
      </c>
      <c r="P126" s="19">
        <v>33</v>
      </c>
      <c r="Q126" s="13" t="s">
        <v>315</v>
      </c>
      <c r="R126" s="13">
        <v>2012</v>
      </c>
      <c r="S126" s="13" t="s">
        <v>62</v>
      </c>
      <c r="T126" s="13"/>
      <c r="U126" s="20"/>
      <c r="V126" s="14"/>
      <c r="W126" s="13" t="s">
        <v>73</v>
      </c>
      <c r="X126" s="13" t="s">
        <v>336</v>
      </c>
      <c r="Y126" s="13" t="str">
        <f>IF(AA126&gt;0,AA$1,IF(AB126&gt;0,AB$1,IF(AC126&gt;0,AC$1,IF(AD126&gt;0,AD$1, IF(E126="completed site","completed site","not presently developable")))))</f>
        <v>6 to 10 years</v>
      </c>
      <c r="Z126" s="13" t="str">
        <f>IF(AD126&gt;0,AD$1,IF(AC126&gt;0,AC$1,IF(AB126&gt;0,AB$1,IF(AA126&gt;0,AA$1, IF(E126="completed site","completed site","not achievable")))))</f>
        <v>6 to 10 years</v>
      </c>
      <c r="AA126" s="19">
        <f t="shared" si="10"/>
        <v>0</v>
      </c>
      <c r="AB126" s="19">
        <f t="shared" si="7"/>
        <v>33</v>
      </c>
      <c r="AC126" s="19">
        <f t="shared" si="9"/>
        <v>0</v>
      </c>
      <c r="AD126" s="19">
        <f t="shared" si="8"/>
        <v>0</v>
      </c>
      <c r="AE126" s="19">
        <f t="shared" si="12"/>
        <v>33</v>
      </c>
      <c r="AF126" s="13"/>
      <c r="AG126" s="13"/>
      <c r="AH126" s="13"/>
      <c r="AI126" s="13"/>
      <c r="AJ126" s="13"/>
      <c r="AK126" s="13"/>
      <c r="AL126" s="13">
        <v>33</v>
      </c>
      <c r="AM126" s="13"/>
      <c r="AN126" s="13"/>
      <c r="AO126" s="13"/>
      <c r="AP126" s="13"/>
      <c r="AQ126" s="13"/>
      <c r="AR126" s="13"/>
      <c r="AS126" s="13"/>
      <c r="AT126" s="13"/>
      <c r="AU126" s="13"/>
      <c r="AV126" s="36"/>
      <c r="BD126" s="1"/>
    </row>
    <row r="127" spans="1:56" ht="27.6" x14ac:dyDescent="0.3">
      <c r="A127" s="13" t="s">
        <v>62</v>
      </c>
      <c r="B127" s="12">
        <v>101</v>
      </c>
      <c r="C127" s="13">
        <v>346</v>
      </c>
      <c r="D127" s="13" t="s">
        <v>62</v>
      </c>
      <c r="E127" s="14" t="s">
        <v>584</v>
      </c>
      <c r="F127" s="15" t="s">
        <v>64</v>
      </c>
      <c r="G127" s="14" t="s">
        <v>393</v>
      </c>
      <c r="H127" s="14" t="s">
        <v>582</v>
      </c>
      <c r="I127" s="14"/>
      <c r="J127" s="14"/>
      <c r="K127" s="16" t="s">
        <v>80</v>
      </c>
      <c r="L127" s="17">
        <v>432383.84438271902</v>
      </c>
      <c r="M127" s="17">
        <v>566806.23639175599</v>
      </c>
      <c r="N127" s="57">
        <v>2.96</v>
      </c>
      <c r="O127" s="57">
        <v>2.2200000000000002</v>
      </c>
      <c r="P127" s="19">
        <v>66</v>
      </c>
      <c r="Q127" s="13" t="s">
        <v>68</v>
      </c>
      <c r="R127" s="13">
        <v>2012</v>
      </c>
      <c r="S127" s="13" t="s">
        <v>62</v>
      </c>
      <c r="T127" s="13"/>
      <c r="U127" s="20"/>
      <c r="V127" s="14"/>
      <c r="W127" s="13" t="s">
        <v>73</v>
      </c>
      <c r="X127" s="23" t="s">
        <v>336</v>
      </c>
      <c r="Y127" s="13" t="str">
        <f>IF(AA127&gt;0,AA$1,IF(AB127&gt;0,AB$1,IF(AC127&gt;0,AC$1,IF(AD127&gt;0,AD$1, IF(E127="completed site","completed site","not presently developable")))))</f>
        <v>6 to 10 years</v>
      </c>
      <c r="Z127" s="13" t="str">
        <f>IF(AD127&gt;0,AD$1,IF(AC127&gt;0,AC$1,IF(AB127&gt;0,AB$1,IF(AA127&gt;0,AA$1, IF(E127="completed site","completed site","not achievable")))))</f>
        <v>6 to 10 years</v>
      </c>
      <c r="AA127" s="19">
        <f t="shared" si="10"/>
        <v>0</v>
      </c>
      <c r="AB127" s="19">
        <f t="shared" si="7"/>
        <v>66</v>
      </c>
      <c r="AC127" s="19">
        <f t="shared" si="9"/>
        <v>0</v>
      </c>
      <c r="AD127" s="19">
        <f t="shared" si="8"/>
        <v>0</v>
      </c>
      <c r="AE127" s="19">
        <f t="shared" si="12"/>
        <v>66</v>
      </c>
      <c r="AF127" s="13"/>
      <c r="AG127" s="13"/>
      <c r="AH127" s="13"/>
      <c r="AI127" s="13"/>
      <c r="AJ127" s="13"/>
      <c r="AK127" s="13"/>
      <c r="AL127" s="13">
        <v>33</v>
      </c>
      <c r="AM127" s="13">
        <v>33</v>
      </c>
      <c r="AN127" s="13"/>
      <c r="AO127" s="13"/>
      <c r="AP127" s="13"/>
      <c r="AQ127" s="13"/>
      <c r="AR127" s="13"/>
      <c r="AS127" s="13"/>
      <c r="AT127" s="13"/>
      <c r="AU127" s="13"/>
      <c r="AV127" s="36"/>
      <c r="BD127" s="1"/>
    </row>
    <row r="128" spans="1:56" ht="27.6" x14ac:dyDescent="0.3">
      <c r="A128" s="13" t="s">
        <v>62</v>
      </c>
      <c r="B128" s="12">
        <v>88</v>
      </c>
      <c r="C128" s="13">
        <v>347</v>
      </c>
      <c r="D128" s="13" t="s">
        <v>62</v>
      </c>
      <c r="E128" s="14" t="s">
        <v>585</v>
      </c>
      <c r="F128" s="15" t="s">
        <v>65</v>
      </c>
      <c r="G128" s="14" t="s">
        <v>393</v>
      </c>
      <c r="H128" s="14" t="s">
        <v>62</v>
      </c>
      <c r="I128" s="14"/>
      <c r="J128" s="14"/>
      <c r="K128" s="16"/>
      <c r="L128" s="17">
        <v>429677.12794912799</v>
      </c>
      <c r="M128" s="17">
        <v>566152.14024002803</v>
      </c>
      <c r="N128" s="57">
        <v>0.06</v>
      </c>
      <c r="O128" s="57">
        <v>0.06</v>
      </c>
      <c r="P128" s="19">
        <v>5</v>
      </c>
      <c r="Q128" s="13" t="s">
        <v>68</v>
      </c>
      <c r="R128" s="13">
        <v>2012</v>
      </c>
      <c r="S128" s="13" t="s">
        <v>62</v>
      </c>
      <c r="T128" s="13"/>
      <c r="U128" s="20"/>
      <c r="V128" s="14"/>
      <c r="W128" s="13" t="s">
        <v>73</v>
      </c>
      <c r="X128" s="23" t="s">
        <v>336</v>
      </c>
      <c r="Y128" s="13" t="str">
        <f>IF(AA128&gt;0,AA$1,IF(AB128&gt;0,AB$1,IF(AC128&gt;0,AC$1,IF(AD128&gt;0,AD$1, IF(E128="completed site","completed site","not presently developable")))))</f>
        <v>6 to 10 years</v>
      </c>
      <c r="Z128" s="13" t="str">
        <f>IF(AD128&gt;0,AD$1,IF(AC128&gt;0,AC$1,IF(AB128&gt;0,AB$1,IF(AA128&gt;0,AA$1, IF(E128="completed site","completed site","not achievable")))))</f>
        <v>6 to 10 years</v>
      </c>
      <c r="AA128" s="19">
        <f t="shared" si="10"/>
        <v>0</v>
      </c>
      <c r="AB128" s="19">
        <f t="shared" si="7"/>
        <v>5</v>
      </c>
      <c r="AC128" s="19">
        <f t="shared" si="9"/>
        <v>0</v>
      </c>
      <c r="AD128" s="19">
        <f t="shared" si="8"/>
        <v>0</v>
      </c>
      <c r="AE128" s="19">
        <f t="shared" si="12"/>
        <v>5</v>
      </c>
      <c r="AF128" s="13"/>
      <c r="AG128" s="13"/>
      <c r="AH128" s="13"/>
      <c r="AI128" s="13"/>
      <c r="AJ128" s="13"/>
      <c r="AK128" s="13"/>
      <c r="AL128" s="13">
        <v>5</v>
      </c>
      <c r="AM128" s="13"/>
      <c r="AN128" s="13"/>
      <c r="AO128" s="13"/>
      <c r="AP128" s="13"/>
      <c r="AQ128" s="13"/>
      <c r="AR128" s="13"/>
      <c r="AS128" s="13"/>
      <c r="AT128" s="13"/>
      <c r="AU128" s="13"/>
      <c r="AV128" s="36"/>
      <c r="BD128" s="1"/>
    </row>
    <row r="129" spans="1:56" ht="27.6" x14ac:dyDescent="0.3">
      <c r="A129" s="13" t="s">
        <v>62</v>
      </c>
      <c r="B129" s="12">
        <v>85</v>
      </c>
      <c r="C129" s="13">
        <v>348</v>
      </c>
      <c r="D129" s="13" t="s">
        <v>62</v>
      </c>
      <c r="E129" s="14" t="s">
        <v>586</v>
      </c>
      <c r="F129" s="15" t="s">
        <v>65</v>
      </c>
      <c r="G129" s="14" t="s">
        <v>393</v>
      </c>
      <c r="H129" s="14" t="s">
        <v>62</v>
      </c>
      <c r="I129" s="14"/>
      <c r="J129" s="14"/>
      <c r="K129" s="16"/>
      <c r="L129" s="17">
        <v>429640.06052490103</v>
      </c>
      <c r="M129" s="17">
        <v>566237.88617172197</v>
      </c>
      <c r="N129" s="57">
        <v>0.44</v>
      </c>
      <c r="O129" s="57">
        <v>0.45</v>
      </c>
      <c r="P129" s="19">
        <v>25</v>
      </c>
      <c r="Q129" s="13" t="s">
        <v>68</v>
      </c>
      <c r="R129" s="13">
        <v>2012</v>
      </c>
      <c r="S129" s="13" t="s">
        <v>62</v>
      </c>
      <c r="T129" s="13"/>
      <c r="U129" s="20"/>
      <c r="V129" s="14"/>
      <c r="W129" s="13" t="s">
        <v>73</v>
      </c>
      <c r="X129" s="23" t="s">
        <v>336</v>
      </c>
      <c r="Y129" s="13" t="str">
        <f>IF(AA129&gt;0,AA$1,IF(AB129&gt;0,AB$1,IF(AC129&gt;0,AC$1,IF(AD129&gt;0,AD$1, IF(E129="completed site","completed site","not presently developable")))))</f>
        <v>6 to 10 years</v>
      </c>
      <c r="Z129" s="13" t="str">
        <f>IF(AD129&gt;0,AD$1,IF(AC129&gt;0,AC$1,IF(AB129&gt;0,AB$1,IF(AA129&gt;0,AA$1, IF(E129="completed site","completed site","not achievable")))))</f>
        <v>6 to 10 years</v>
      </c>
      <c r="AA129" s="19">
        <f t="shared" si="10"/>
        <v>0</v>
      </c>
      <c r="AB129" s="19">
        <f t="shared" si="7"/>
        <v>25</v>
      </c>
      <c r="AC129" s="19">
        <f t="shared" si="9"/>
        <v>0</v>
      </c>
      <c r="AD129" s="19">
        <f t="shared" si="8"/>
        <v>0</v>
      </c>
      <c r="AE129" s="19">
        <f t="shared" si="12"/>
        <v>25</v>
      </c>
      <c r="AF129" s="13"/>
      <c r="AG129" s="13"/>
      <c r="AH129" s="13"/>
      <c r="AI129" s="13"/>
      <c r="AJ129" s="13"/>
      <c r="AK129" s="13"/>
      <c r="AL129" s="13">
        <v>10</v>
      </c>
      <c r="AM129" s="13">
        <v>15</v>
      </c>
      <c r="AN129" s="13"/>
      <c r="AO129" s="13"/>
      <c r="AP129" s="13"/>
      <c r="AQ129" s="13"/>
      <c r="AR129" s="13"/>
      <c r="AS129" s="13"/>
      <c r="AT129" s="13"/>
      <c r="AU129" s="13"/>
      <c r="AV129" s="36"/>
      <c r="BD129" s="1"/>
    </row>
    <row r="130" spans="1:56" ht="55.2" x14ac:dyDescent="0.3">
      <c r="A130" s="13" t="s">
        <v>62</v>
      </c>
      <c r="B130" s="12">
        <v>76</v>
      </c>
      <c r="C130" s="13">
        <v>349</v>
      </c>
      <c r="D130" s="13" t="s">
        <v>62</v>
      </c>
      <c r="E130" s="14" t="s">
        <v>587</v>
      </c>
      <c r="F130" s="15" t="s">
        <v>64</v>
      </c>
      <c r="G130" s="14" t="s">
        <v>356</v>
      </c>
      <c r="H130" s="14" t="s">
        <v>588</v>
      </c>
      <c r="I130" s="14"/>
      <c r="J130" s="14"/>
      <c r="K130" s="16" t="s">
        <v>80</v>
      </c>
      <c r="L130" s="17">
        <v>434583.95101687202</v>
      </c>
      <c r="M130" s="17">
        <v>566977.16808797198</v>
      </c>
      <c r="N130" s="57">
        <v>3.27</v>
      </c>
      <c r="O130" s="57">
        <v>2.4500000000000002</v>
      </c>
      <c r="P130" s="19">
        <v>0</v>
      </c>
      <c r="Q130" s="13" t="s">
        <v>68</v>
      </c>
      <c r="R130" s="13">
        <v>2012</v>
      </c>
      <c r="S130" s="13" t="s">
        <v>62</v>
      </c>
      <c r="T130" s="13"/>
      <c r="U130" s="20"/>
      <c r="V130" s="14"/>
      <c r="W130" s="13" t="s">
        <v>336</v>
      </c>
      <c r="X130" s="23" t="s">
        <v>336</v>
      </c>
      <c r="Y130" s="13" t="str">
        <f>IF(AA130&gt;0,AA$1,IF(AB130&gt;0,AB$1,IF(AC130&gt;0,AC$1,IF(AD130&gt;0,AD$1, IF(E130="completed site","completed site","not presently developable")))))</f>
        <v>not presently developable</v>
      </c>
      <c r="Z130" s="13" t="str">
        <f>IF(AD130&gt;0,AD$1,IF(AC130&gt;0,AC$1,IF(AB130&gt;0,AB$1,IF(AA130&gt;0,AA$1, IF(E130="completed site","completed site","not achievable")))))</f>
        <v>not achievable</v>
      </c>
      <c r="AA130" s="19">
        <f t="shared" si="10"/>
        <v>0</v>
      </c>
      <c r="AB130" s="19">
        <f t="shared" ref="AB130:AB193" si="13">SUM(AL130:AP130)</f>
        <v>0</v>
      </c>
      <c r="AC130" s="19">
        <f t="shared" si="9"/>
        <v>0</v>
      </c>
      <c r="AD130" s="19">
        <f t="shared" ref="AD130:AD193" si="14">AV130</f>
        <v>0</v>
      </c>
      <c r="AE130" s="19">
        <f t="shared" si="12"/>
        <v>0</v>
      </c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36"/>
    </row>
    <row r="131" spans="1:56" ht="55.2" x14ac:dyDescent="0.3">
      <c r="A131" s="13" t="s">
        <v>62</v>
      </c>
      <c r="B131" s="23"/>
      <c r="C131" s="13">
        <v>351</v>
      </c>
      <c r="D131" s="13" t="s">
        <v>62</v>
      </c>
      <c r="E131" s="14" t="s">
        <v>589</v>
      </c>
      <c r="F131" s="15" t="s">
        <v>161</v>
      </c>
      <c r="G131" s="14" t="s">
        <v>356</v>
      </c>
      <c r="H131" s="14" t="s">
        <v>62</v>
      </c>
      <c r="I131" s="14"/>
      <c r="J131" s="14"/>
      <c r="K131" s="16"/>
      <c r="L131" s="17">
        <v>424035.993471133</v>
      </c>
      <c r="M131" s="17">
        <v>571845.00897497695</v>
      </c>
      <c r="N131" s="57">
        <v>0.77</v>
      </c>
      <c r="O131" s="57">
        <v>0.69</v>
      </c>
      <c r="P131" s="19">
        <v>0</v>
      </c>
      <c r="Q131" s="13" t="s">
        <v>90</v>
      </c>
      <c r="R131" s="13">
        <v>2012</v>
      </c>
      <c r="S131" s="13" t="s">
        <v>62</v>
      </c>
      <c r="T131" s="13"/>
      <c r="U131" s="20"/>
      <c r="V131" s="14"/>
      <c r="W131" s="13" t="s">
        <v>336</v>
      </c>
      <c r="X131" s="13" t="s">
        <v>336</v>
      </c>
      <c r="Y131" s="13" t="str">
        <f>IF(AA131&gt;0,AA$1,IF(AB131&gt;0,AB$1,IF(AC131&gt;0,AC$1,IF(AD131&gt;0,AD$1, IF(E131="completed site","completed site","not presently developable")))))</f>
        <v>not presently developable</v>
      </c>
      <c r="Z131" s="13" t="str">
        <f>IF(AD131&gt;0,AD$1,IF(AC131&gt;0,AC$1,IF(AB131&gt;0,AB$1,IF(AA131&gt;0,AA$1, IF(E131="completed site","completed site","not achievable")))))</f>
        <v>not achievable</v>
      </c>
      <c r="AA131" s="19">
        <f t="shared" si="10"/>
        <v>0</v>
      </c>
      <c r="AB131" s="19">
        <f t="shared" si="13"/>
        <v>0</v>
      </c>
      <c r="AC131" s="19">
        <f t="shared" si="9"/>
        <v>0</v>
      </c>
      <c r="AD131" s="19">
        <f t="shared" si="14"/>
        <v>0</v>
      </c>
      <c r="AE131" s="19">
        <f t="shared" si="12"/>
        <v>0</v>
      </c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36"/>
    </row>
    <row r="132" spans="1:56" ht="55.2" x14ac:dyDescent="0.3">
      <c r="A132" s="13" t="s">
        <v>62</v>
      </c>
      <c r="B132" s="12">
        <v>30</v>
      </c>
      <c r="C132" s="13">
        <v>352</v>
      </c>
      <c r="D132" s="13" t="s">
        <v>62</v>
      </c>
      <c r="E132" s="14" t="s">
        <v>590</v>
      </c>
      <c r="F132" s="15" t="s">
        <v>88</v>
      </c>
      <c r="G132" s="14" t="s">
        <v>356</v>
      </c>
      <c r="H132" s="14" t="s">
        <v>62</v>
      </c>
      <c r="I132" s="14"/>
      <c r="J132" s="14"/>
      <c r="K132" s="16" t="s">
        <v>80</v>
      </c>
      <c r="L132" s="17">
        <v>430618.87589719403</v>
      </c>
      <c r="M132" s="17">
        <v>570802.12000336405</v>
      </c>
      <c r="N132" s="57">
        <v>3.96</v>
      </c>
      <c r="O132" s="57">
        <v>2.97</v>
      </c>
      <c r="P132" s="19">
        <v>89</v>
      </c>
      <c r="Q132" s="13" t="s">
        <v>90</v>
      </c>
      <c r="R132" s="13">
        <v>2012</v>
      </c>
      <c r="S132" s="13" t="s">
        <v>62</v>
      </c>
      <c r="T132" s="13"/>
      <c r="U132" s="20"/>
      <c r="V132" s="14" t="s">
        <v>591</v>
      </c>
      <c r="W132" s="13" t="s">
        <v>336</v>
      </c>
      <c r="X132" s="13" t="s">
        <v>336</v>
      </c>
      <c r="Y132" s="13" t="str">
        <f>IF(AA132&gt;0,AA$1,IF(AB132&gt;0,AB$1,IF(AC132&gt;0,AC$1,IF(AD132&gt;0,AD$1, IF(E132="completed site","completed site","not presently developable")))))</f>
        <v>not presently developable</v>
      </c>
      <c r="Z132" s="13" t="str">
        <f>IF(AD132&gt;0,AD$1,IF(AC132&gt;0,AC$1,IF(AB132&gt;0,AB$1,IF(AA132&gt;0,AA$1, IF(E132="completed site","completed site","not achievable")))))</f>
        <v>not achievable</v>
      </c>
      <c r="AA132" s="19">
        <f t="shared" si="10"/>
        <v>0</v>
      </c>
      <c r="AB132" s="19">
        <f t="shared" si="13"/>
        <v>0</v>
      </c>
      <c r="AC132" s="19">
        <f t="shared" ref="AC132:AC195" si="15">SUM(AQ132:AU132)</f>
        <v>0</v>
      </c>
      <c r="AD132" s="19">
        <f t="shared" si="14"/>
        <v>0</v>
      </c>
      <c r="AE132" s="19">
        <f t="shared" si="12"/>
        <v>0</v>
      </c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36"/>
    </row>
    <row r="133" spans="1:56" ht="27.6" x14ac:dyDescent="0.3">
      <c r="A133" s="13" t="s">
        <v>62</v>
      </c>
      <c r="B133" s="12">
        <v>5</v>
      </c>
      <c r="C133" s="13">
        <v>354</v>
      </c>
      <c r="D133" s="13" t="s">
        <v>62</v>
      </c>
      <c r="E133" s="14" t="s">
        <v>592</v>
      </c>
      <c r="F133" s="15" t="s">
        <v>174</v>
      </c>
      <c r="G133" s="14" t="s">
        <v>393</v>
      </c>
      <c r="H133" s="14" t="s">
        <v>168</v>
      </c>
      <c r="I133" s="14"/>
      <c r="J133" s="14"/>
      <c r="K133" s="16" t="s">
        <v>80</v>
      </c>
      <c r="L133" s="17">
        <v>426815.20372867002</v>
      </c>
      <c r="M133" s="17">
        <v>571278.78411078895</v>
      </c>
      <c r="N133" s="57">
        <v>11</v>
      </c>
      <c r="O133" s="57">
        <v>4.8</v>
      </c>
      <c r="P133" s="19">
        <v>140</v>
      </c>
      <c r="Q133" s="13" t="s">
        <v>68</v>
      </c>
      <c r="R133" s="13">
        <v>2013</v>
      </c>
      <c r="S133" s="13" t="s">
        <v>62</v>
      </c>
      <c r="T133" s="13"/>
      <c r="U133" s="20"/>
      <c r="V133" s="14"/>
      <c r="W133" s="13" t="s">
        <v>73</v>
      </c>
      <c r="X133" s="23" t="s">
        <v>336</v>
      </c>
      <c r="Y133" s="13" t="str">
        <f>IF(AA133&gt;0,AA$1,IF(AB133&gt;0,AB$1,IF(AC133&gt;0,AC$1,IF(AD133&gt;0,AD$1, IF(E133="completed site","completed site","not presently developable")))))</f>
        <v>6 to 10 years</v>
      </c>
      <c r="Z133" s="13" t="str">
        <f>IF(AD133&gt;0,AD$1,IF(AC133&gt;0,AC$1,IF(AB133&gt;0,AB$1,IF(AA133&gt;0,AA$1, IF(E133="completed site","completed site","not achievable")))))</f>
        <v>6 to 10 years</v>
      </c>
      <c r="AA133" s="19">
        <f t="shared" si="10"/>
        <v>0</v>
      </c>
      <c r="AB133" s="19">
        <f t="shared" si="13"/>
        <v>140</v>
      </c>
      <c r="AC133" s="19">
        <f t="shared" si="15"/>
        <v>0</v>
      </c>
      <c r="AD133" s="19">
        <f t="shared" si="14"/>
        <v>0</v>
      </c>
      <c r="AE133" s="19">
        <f t="shared" si="12"/>
        <v>140</v>
      </c>
      <c r="AF133" s="13"/>
      <c r="AG133" s="13"/>
      <c r="AH133" s="13"/>
      <c r="AI133" s="13"/>
      <c r="AJ133" s="75"/>
      <c r="AK133" s="13"/>
      <c r="AL133" s="13">
        <v>35</v>
      </c>
      <c r="AM133" s="13">
        <v>35</v>
      </c>
      <c r="AN133" s="13">
        <v>35</v>
      </c>
      <c r="AO133" s="13">
        <v>35</v>
      </c>
      <c r="AP133" s="13"/>
      <c r="AQ133" s="13"/>
      <c r="AR133" s="13"/>
      <c r="AS133" s="13"/>
      <c r="AT133" s="13"/>
      <c r="AU133" s="13"/>
      <c r="AV133" s="36"/>
      <c r="BD133" s="1"/>
    </row>
    <row r="134" spans="1:56" ht="27.6" x14ac:dyDescent="0.3">
      <c r="A134" s="13" t="s">
        <v>62</v>
      </c>
      <c r="B134" s="12">
        <v>57</v>
      </c>
      <c r="C134" s="13">
        <v>355</v>
      </c>
      <c r="D134" s="13" t="s">
        <v>62</v>
      </c>
      <c r="E134" s="14" t="s">
        <v>593</v>
      </c>
      <c r="F134" s="15" t="s">
        <v>137</v>
      </c>
      <c r="G134" s="14" t="s">
        <v>393</v>
      </c>
      <c r="H134" s="14" t="s">
        <v>62</v>
      </c>
      <c r="I134" s="14"/>
      <c r="J134" s="14"/>
      <c r="K134" s="16" t="s">
        <v>80</v>
      </c>
      <c r="L134" s="17">
        <v>436218.00275657198</v>
      </c>
      <c r="M134" s="17">
        <v>568804.78254464699</v>
      </c>
      <c r="N134" s="57">
        <v>2.1800000000000002</v>
      </c>
      <c r="O134" s="57">
        <v>1.64</v>
      </c>
      <c r="P134" s="19">
        <v>109</v>
      </c>
      <c r="Q134" s="13" t="s">
        <v>68</v>
      </c>
      <c r="R134" s="13">
        <v>2013</v>
      </c>
      <c r="S134" s="13" t="s">
        <v>62</v>
      </c>
      <c r="T134" s="13"/>
      <c r="U134" s="20"/>
      <c r="V134" s="14"/>
      <c r="W134" s="13" t="s">
        <v>73</v>
      </c>
      <c r="X134" s="23" t="s">
        <v>336</v>
      </c>
      <c r="Y134" s="13" t="str">
        <f>IF(AA134&gt;0,AA$1,IF(AB134&gt;0,AB$1,IF(AC134&gt;0,AC$1,IF(AD134&gt;0,AD$1, IF(E134="completed site","completed site","not presently developable")))))</f>
        <v>6 to 10 years</v>
      </c>
      <c r="Z134" s="13" t="str">
        <f>IF(AD134&gt;0,AD$1,IF(AC134&gt;0,AC$1,IF(AB134&gt;0,AB$1,IF(AA134&gt;0,AA$1, IF(E134="completed site","completed site","not achievable")))))</f>
        <v>6 to 10 years</v>
      </c>
      <c r="AA134" s="19">
        <f t="shared" ref="AA134:AA197" si="16">SUM(AG134:AK134)</f>
        <v>0</v>
      </c>
      <c r="AB134" s="19">
        <f t="shared" si="13"/>
        <v>109</v>
      </c>
      <c r="AC134" s="19">
        <f t="shared" si="15"/>
        <v>0</v>
      </c>
      <c r="AD134" s="19">
        <f t="shared" si="14"/>
        <v>0</v>
      </c>
      <c r="AE134" s="19">
        <f t="shared" ref="AE134:AE164" si="17">SUM(AA134:AD134)</f>
        <v>109</v>
      </c>
      <c r="AF134" s="13"/>
      <c r="AG134" s="13"/>
      <c r="AH134" s="13"/>
      <c r="AI134" s="13"/>
      <c r="AJ134" s="13"/>
      <c r="AK134" s="13"/>
      <c r="AL134" s="13">
        <v>9</v>
      </c>
      <c r="AM134" s="13">
        <v>25</v>
      </c>
      <c r="AN134" s="13">
        <v>25</v>
      </c>
      <c r="AO134" s="13">
        <v>25</v>
      </c>
      <c r="AP134" s="13">
        <v>25</v>
      </c>
      <c r="AQ134" s="13"/>
      <c r="AR134" s="13"/>
      <c r="AS134" s="13"/>
      <c r="AT134" s="13"/>
      <c r="AU134" s="13"/>
      <c r="AV134" s="36"/>
      <c r="BD134" s="1"/>
    </row>
    <row r="135" spans="1:56" ht="27.6" x14ac:dyDescent="0.3">
      <c r="A135" s="13"/>
      <c r="B135" s="23"/>
      <c r="C135" s="13">
        <v>356</v>
      </c>
      <c r="D135" s="13" t="s">
        <v>62</v>
      </c>
      <c r="E135" s="14" t="s">
        <v>594</v>
      </c>
      <c r="F135" s="15" t="s">
        <v>65</v>
      </c>
      <c r="G135" s="14" t="s">
        <v>356</v>
      </c>
      <c r="H135" s="14" t="s">
        <v>168</v>
      </c>
      <c r="I135" s="23"/>
      <c r="J135" s="14"/>
      <c r="K135" s="16" t="s">
        <v>80</v>
      </c>
      <c r="L135" s="17">
        <v>430409.9682225</v>
      </c>
      <c r="M135" s="17">
        <v>566476.80714499904</v>
      </c>
      <c r="N135" s="57">
        <v>0.36</v>
      </c>
      <c r="O135" s="57">
        <v>0.36</v>
      </c>
      <c r="P135" s="19">
        <v>12</v>
      </c>
      <c r="Q135" s="13" t="s">
        <v>68</v>
      </c>
      <c r="R135" s="13">
        <v>2013</v>
      </c>
      <c r="S135" s="13" t="s">
        <v>62</v>
      </c>
      <c r="T135" s="13"/>
      <c r="U135" s="20"/>
      <c r="V135" s="14"/>
      <c r="W135" s="13" t="s">
        <v>73</v>
      </c>
      <c r="X135" s="13" t="s">
        <v>336</v>
      </c>
      <c r="Y135" s="13" t="str">
        <f>IF(AA135&gt;0,AA$1,IF(AB135&gt;0,AB$1,IF(AC135&gt;0,AC$1,IF(AD135&gt;0,AD$1, IF(E135="completed site","completed site","not presently developable")))))</f>
        <v>11 to 15 years</v>
      </c>
      <c r="Z135" s="13" t="str">
        <f>IF(AD135&gt;0,AD$1,IF(AC135&gt;0,AC$1,IF(AB135&gt;0,AB$1,IF(AA135&gt;0,AA$1, IF(E135="completed site","completed site","not achievable")))))</f>
        <v>11 to 15 years</v>
      </c>
      <c r="AA135" s="19">
        <f t="shared" si="16"/>
        <v>0</v>
      </c>
      <c r="AB135" s="19">
        <f t="shared" si="13"/>
        <v>0</v>
      </c>
      <c r="AC135" s="19">
        <f t="shared" si="15"/>
        <v>12</v>
      </c>
      <c r="AD135" s="19">
        <f t="shared" si="14"/>
        <v>0</v>
      </c>
      <c r="AE135" s="19">
        <f t="shared" si="17"/>
        <v>12</v>
      </c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>
        <v>12</v>
      </c>
      <c r="AR135" s="23"/>
      <c r="AS135" s="23"/>
      <c r="AT135" s="23"/>
      <c r="AU135" s="23"/>
      <c r="AV135" s="36"/>
      <c r="BD135" s="1"/>
    </row>
    <row r="136" spans="1:56" ht="55.2" x14ac:dyDescent="0.3">
      <c r="A136" s="13" t="s">
        <v>62</v>
      </c>
      <c r="B136" s="23"/>
      <c r="C136" s="13">
        <v>363</v>
      </c>
      <c r="D136" s="13" t="s">
        <v>62</v>
      </c>
      <c r="E136" s="27" t="s">
        <v>595</v>
      </c>
      <c r="F136" s="15" t="s">
        <v>174</v>
      </c>
      <c r="G136" s="14" t="s">
        <v>356</v>
      </c>
      <c r="H136" s="14" t="s">
        <v>62</v>
      </c>
      <c r="I136" s="14"/>
      <c r="J136" s="14"/>
      <c r="K136" s="16"/>
      <c r="L136" s="17">
        <v>426710.525546889</v>
      </c>
      <c r="M136" s="17">
        <v>573249.68180389097</v>
      </c>
      <c r="N136" s="57">
        <v>13.85</v>
      </c>
      <c r="O136" s="57">
        <v>10.39</v>
      </c>
      <c r="P136" s="36">
        <v>0</v>
      </c>
      <c r="Q136" s="13" t="s">
        <v>90</v>
      </c>
      <c r="R136" s="13">
        <v>2013</v>
      </c>
      <c r="S136" s="13" t="s">
        <v>62</v>
      </c>
      <c r="T136" s="13"/>
      <c r="U136" s="20"/>
      <c r="V136" s="14"/>
      <c r="W136" s="13" t="s">
        <v>336</v>
      </c>
      <c r="X136" s="23" t="s">
        <v>336</v>
      </c>
      <c r="Y136" s="13" t="str">
        <f>IF(AA136&gt;0,AA$1,IF(AB136&gt;0,AB$1,IF(AC136&gt;0,AC$1,IF(AD136&gt;0,AD$1, IF(E136="completed site","completed site","not presently developable")))))</f>
        <v>not presently developable</v>
      </c>
      <c r="Z136" s="13" t="str">
        <f>IF(AD136&gt;0,AD$1,IF(AC136&gt;0,AC$1,IF(AB136&gt;0,AB$1,IF(AA136&gt;0,AA$1, IF(E136="completed site","completed site","not achievable")))))</f>
        <v>not achievable</v>
      </c>
      <c r="AA136" s="19">
        <f t="shared" si="16"/>
        <v>0</v>
      </c>
      <c r="AB136" s="19">
        <f t="shared" si="13"/>
        <v>0</v>
      </c>
      <c r="AC136" s="19">
        <f t="shared" si="15"/>
        <v>0</v>
      </c>
      <c r="AD136" s="19">
        <f t="shared" si="14"/>
        <v>0</v>
      </c>
      <c r="AE136" s="19">
        <f t="shared" si="17"/>
        <v>0</v>
      </c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36"/>
    </row>
    <row r="137" spans="1:56" ht="55.2" x14ac:dyDescent="0.3">
      <c r="A137" s="13" t="s">
        <v>62</v>
      </c>
      <c r="B137" s="23"/>
      <c r="C137" s="13">
        <v>364</v>
      </c>
      <c r="D137" s="13" t="s">
        <v>62</v>
      </c>
      <c r="E137" s="27" t="s">
        <v>596</v>
      </c>
      <c r="F137" s="15" t="s">
        <v>174</v>
      </c>
      <c r="G137" s="14" t="s">
        <v>356</v>
      </c>
      <c r="H137" s="14" t="s">
        <v>62</v>
      </c>
      <c r="I137" s="14"/>
      <c r="J137" s="14"/>
      <c r="K137" s="16"/>
      <c r="L137" s="17">
        <v>426867.09585585498</v>
      </c>
      <c r="M137" s="17">
        <v>572696.81307166105</v>
      </c>
      <c r="N137" s="57">
        <v>3.43</v>
      </c>
      <c r="O137" s="57">
        <v>2.57</v>
      </c>
      <c r="P137" s="36">
        <v>0</v>
      </c>
      <c r="Q137" s="13" t="s">
        <v>90</v>
      </c>
      <c r="R137" s="13">
        <v>2013</v>
      </c>
      <c r="S137" s="13" t="s">
        <v>62</v>
      </c>
      <c r="T137" s="13"/>
      <c r="U137" s="20"/>
      <c r="V137" s="14"/>
      <c r="W137" s="13" t="s">
        <v>336</v>
      </c>
      <c r="X137" s="23" t="s">
        <v>336</v>
      </c>
      <c r="Y137" s="13" t="str">
        <f>IF(AA137&gt;0,AA$1,IF(AB137&gt;0,AB$1,IF(AC137&gt;0,AC$1,IF(AD137&gt;0,AD$1, IF(E137="completed site","completed site","not presently developable")))))</f>
        <v>not presently developable</v>
      </c>
      <c r="Z137" s="13" t="str">
        <f>IF(AD137&gt;0,AD$1,IF(AC137&gt;0,AC$1,IF(AB137&gt;0,AB$1,IF(AA137&gt;0,AA$1, IF(E137="completed site","completed site","not achievable")))))</f>
        <v>not achievable</v>
      </c>
      <c r="AA137" s="19">
        <f t="shared" si="16"/>
        <v>0</v>
      </c>
      <c r="AB137" s="19">
        <f t="shared" si="13"/>
        <v>0</v>
      </c>
      <c r="AC137" s="19">
        <f t="shared" si="15"/>
        <v>0</v>
      </c>
      <c r="AD137" s="19">
        <f t="shared" si="14"/>
        <v>0</v>
      </c>
      <c r="AE137" s="19">
        <f t="shared" si="17"/>
        <v>0</v>
      </c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36"/>
    </row>
    <row r="138" spans="1:56" ht="55.2" x14ac:dyDescent="0.3">
      <c r="A138" s="13" t="s">
        <v>62</v>
      </c>
      <c r="B138" s="23"/>
      <c r="C138" s="13">
        <v>365</v>
      </c>
      <c r="D138" s="13" t="s">
        <v>62</v>
      </c>
      <c r="E138" s="27" t="s">
        <v>597</v>
      </c>
      <c r="F138" s="15" t="s">
        <v>174</v>
      </c>
      <c r="G138" s="14" t="s">
        <v>356</v>
      </c>
      <c r="H138" s="14" t="s">
        <v>62</v>
      </c>
      <c r="I138" s="14"/>
      <c r="J138" s="14"/>
      <c r="K138" s="16"/>
      <c r="L138" s="17">
        <v>427937.00773648202</v>
      </c>
      <c r="M138" s="17">
        <v>572455.30296740902</v>
      </c>
      <c r="N138" s="57">
        <v>22.85</v>
      </c>
      <c r="O138" s="57">
        <v>17.14</v>
      </c>
      <c r="P138" s="36">
        <v>0</v>
      </c>
      <c r="Q138" s="13" t="s">
        <v>90</v>
      </c>
      <c r="R138" s="13">
        <v>2013</v>
      </c>
      <c r="S138" s="13" t="s">
        <v>62</v>
      </c>
      <c r="T138" s="13"/>
      <c r="U138" s="20"/>
      <c r="V138" s="14"/>
      <c r="W138" s="13" t="s">
        <v>336</v>
      </c>
      <c r="X138" s="13" t="s">
        <v>336</v>
      </c>
      <c r="Y138" s="13" t="str">
        <f>IF(AA138&gt;0,AA$1,IF(AB138&gt;0,AB$1,IF(AC138&gt;0,AC$1,IF(AD138&gt;0,AD$1, IF(E138="completed site","completed site","not presently developable")))))</f>
        <v>not presently developable</v>
      </c>
      <c r="Z138" s="13" t="str">
        <f>IF(AD138&gt;0,AD$1,IF(AC138&gt;0,AC$1,IF(AB138&gt;0,AB$1,IF(AA138&gt;0,AA$1, IF(E138="completed site","completed site","not achievable")))))</f>
        <v>not achievable</v>
      </c>
      <c r="AA138" s="19">
        <f t="shared" si="16"/>
        <v>0</v>
      </c>
      <c r="AB138" s="19">
        <f t="shared" si="13"/>
        <v>0</v>
      </c>
      <c r="AC138" s="19">
        <f t="shared" si="15"/>
        <v>0</v>
      </c>
      <c r="AD138" s="19">
        <f t="shared" si="14"/>
        <v>0</v>
      </c>
      <c r="AE138" s="19">
        <f t="shared" si="17"/>
        <v>0</v>
      </c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36"/>
    </row>
    <row r="139" spans="1:56" ht="27.6" x14ac:dyDescent="0.3">
      <c r="A139" s="23"/>
      <c r="B139" s="12">
        <v>21</v>
      </c>
      <c r="C139" s="23">
        <v>366</v>
      </c>
      <c r="D139" s="23"/>
      <c r="E139" s="27" t="s">
        <v>598</v>
      </c>
      <c r="F139" s="15" t="s">
        <v>236</v>
      </c>
      <c r="G139" s="14" t="s">
        <v>393</v>
      </c>
      <c r="H139" s="27" t="s">
        <v>599</v>
      </c>
      <c r="I139" s="27"/>
      <c r="J139" s="27" t="s">
        <v>600</v>
      </c>
      <c r="K139" s="12"/>
      <c r="L139" s="17">
        <v>430086.01593790302</v>
      </c>
      <c r="M139" s="17">
        <v>570406.29374889401</v>
      </c>
      <c r="N139" s="57">
        <v>1.69</v>
      </c>
      <c r="O139" s="57">
        <v>1.52</v>
      </c>
      <c r="P139" s="36">
        <v>30</v>
      </c>
      <c r="Q139" s="23" t="s">
        <v>842</v>
      </c>
      <c r="R139" s="13">
        <v>2013</v>
      </c>
      <c r="S139" s="23"/>
      <c r="T139" s="23"/>
      <c r="U139" s="20"/>
      <c r="V139" s="14"/>
      <c r="W139" s="13" t="s">
        <v>73</v>
      </c>
      <c r="X139" s="23" t="s">
        <v>73</v>
      </c>
      <c r="Y139" s="13" t="str">
        <f>IF(AA139&gt;0,AA$1,IF(AB139&gt;0,AB$1,IF(AC139&gt;0,AC$1,IF(AD139&gt;0,AD$1, IF(E139="completed site","completed site","not presently developable")))))</f>
        <v>6 to 10 years</v>
      </c>
      <c r="Z139" s="13" t="str">
        <f>IF(AD139&gt;0,AD$1,IF(AC139&gt;0,AC$1,IF(AB139&gt;0,AB$1,IF(AA139&gt;0,AA$1, IF(E139="completed site","completed site","not achievable")))))</f>
        <v>6 to 10 years</v>
      </c>
      <c r="AA139" s="19">
        <f t="shared" si="16"/>
        <v>0</v>
      </c>
      <c r="AB139" s="19">
        <f t="shared" si="13"/>
        <v>30</v>
      </c>
      <c r="AC139" s="19">
        <f t="shared" si="15"/>
        <v>0</v>
      </c>
      <c r="AD139" s="19">
        <f t="shared" si="14"/>
        <v>0</v>
      </c>
      <c r="AE139" s="19">
        <f t="shared" si="17"/>
        <v>30</v>
      </c>
      <c r="AF139" s="23"/>
      <c r="AG139" s="23"/>
      <c r="AH139" s="23"/>
      <c r="AI139" s="23"/>
      <c r="AJ139" s="23"/>
      <c r="AK139" s="23"/>
      <c r="AL139" s="23">
        <v>15</v>
      </c>
      <c r="AM139" s="23">
        <v>15</v>
      </c>
      <c r="AN139" s="23"/>
      <c r="AO139" s="23"/>
      <c r="AP139" s="23"/>
      <c r="AQ139" s="23"/>
      <c r="AR139" s="23"/>
      <c r="AS139" s="23"/>
      <c r="AT139" s="23"/>
      <c r="AU139" s="23"/>
      <c r="AV139" s="36"/>
      <c r="BD139" s="1"/>
    </row>
    <row r="140" spans="1:56" ht="27.6" x14ac:dyDescent="0.3">
      <c r="A140" s="99"/>
      <c r="B140" s="23"/>
      <c r="C140" s="23">
        <v>367</v>
      </c>
      <c r="D140" s="23" t="s">
        <v>396</v>
      </c>
      <c r="E140" s="27" t="s">
        <v>601</v>
      </c>
      <c r="F140" s="15" t="s">
        <v>218</v>
      </c>
      <c r="G140" s="14" t="s">
        <v>356</v>
      </c>
      <c r="H140" s="27" t="s">
        <v>168</v>
      </c>
      <c r="I140" s="27"/>
      <c r="J140" s="27"/>
      <c r="K140" s="12" t="s">
        <v>80</v>
      </c>
      <c r="L140" s="105">
        <v>431986.24718523503</v>
      </c>
      <c r="M140" s="105">
        <v>567637.34783185599</v>
      </c>
      <c r="N140" s="57">
        <v>0.26</v>
      </c>
      <c r="O140" s="57">
        <v>0.26</v>
      </c>
      <c r="P140" s="36">
        <v>8</v>
      </c>
      <c r="Q140" s="13" t="s">
        <v>90</v>
      </c>
      <c r="R140" s="13">
        <v>2013</v>
      </c>
      <c r="S140" s="53"/>
      <c r="T140" s="23"/>
      <c r="U140" s="20"/>
      <c r="V140" s="14"/>
      <c r="W140" s="13" t="s">
        <v>73</v>
      </c>
      <c r="X140" s="13" t="s">
        <v>336</v>
      </c>
      <c r="Y140" s="13" t="str">
        <f>IF(AA140&gt;0,AA$1,IF(AB140&gt;0,AB$1,IF(AC140&gt;0,AC$1,IF(AD140&gt;0,AD$1, IF(E140="completed site","completed site","not presently developable")))))</f>
        <v>6 to 10 years</v>
      </c>
      <c r="Z140" s="13" t="str">
        <f>IF(AD140&gt;0,AD$1,IF(AC140&gt;0,AC$1,IF(AB140&gt;0,AB$1,IF(AA140&gt;0,AA$1, IF(E140="completed site","completed site","not achievable")))))</f>
        <v>6 to 10 years</v>
      </c>
      <c r="AA140" s="19">
        <f t="shared" si="16"/>
        <v>0</v>
      </c>
      <c r="AB140" s="19">
        <f t="shared" si="13"/>
        <v>8</v>
      </c>
      <c r="AC140" s="19">
        <f t="shared" si="15"/>
        <v>0</v>
      </c>
      <c r="AD140" s="19">
        <f t="shared" si="14"/>
        <v>0</v>
      </c>
      <c r="AE140" s="19">
        <f t="shared" si="17"/>
        <v>8</v>
      </c>
      <c r="AF140" s="23"/>
      <c r="AG140" s="23"/>
      <c r="AH140" s="23"/>
      <c r="AI140" s="23"/>
      <c r="AJ140" s="23"/>
      <c r="AK140" s="23"/>
      <c r="AL140" s="23">
        <v>8</v>
      </c>
      <c r="AM140" s="23"/>
      <c r="AN140" s="23"/>
      <c r="AO140" s="23"/>
      <c r="AP140" s="23"/>
      <c r="AQ140" s="23"/>
      <c r="AR140" s="23"/>
      <c r="AS140" s="23"/>
      <c r="AT140" s="23"/>
      <c r="AU140" s="23"/>
      <c r="AV140" s="36"/>
      <c r="BD140" s="1"/>
    </row>
    <row r="141" spans="1:56" ht="27.6" x14ac:dyDescent="0.3">
      <c r="A141" s="99"/>
      <c r="B141" s="12">
        <v>105</v>
      </c>
      <c r="C141" s="23">
        <v>369</v>
      </c>
      <c r="D141" s="23"/>
      <c r="E141" s="27" t="s">
        <v>602</v>
      </c>
      <c r="F141" s="15" t="s">
        <v>64</v>
      </c>
      <c r="G141" s="14" t="s">
        <v>393</v>
      </c>
      <c r="H141" s="27" t="s">
        <v>168</v>
      </c>
      <c r="I141" s="27"/>
      <c r="J141" s="27"/>
      <c r="K141" s="12" t="s">
        <v>80</v>
      </c>
      <c r="L141" s="17">
        <v>433264.99944174499</v>
      </c>
      <c r="M141" s="17">
        <v>566644.25045463804</v>
      </c>
      <c r="N141" s="57">
        <v>0.36</v>
      </c>
      <c r="O141" s="57">
        <v>0.36</v>
      </c>
      <c r="P141" s="36">
        <v>18</v>
      </c>
      <c r="Q141" s="13" t="s">
        <v>90</v>
      </c>
      <c r="R141" s="13">
        <v>2013</v>
      </c>
      <c r="S141" s="23" t="s">
        <v>603</v>
      </c>
      <c r="T141" s="23" t="s">
        <v>70</v>
      </c>
      <c r="U141" s="20" t="s">
        <v>353</v>
      </c>
      <c r="V141" s="14"/>
      <c r="W141" s="13" t="s">
        <v>73</v>
      </c>
      <c r="X141" s="23" t="s">
        <v>336</v>
      </c>
      <c r="Y141" s="13" t="str">
        <f>IF(AA141&gt;0,AA$1,IF(AB141&gt;0,AB$1,IF(AC141&gt;0,AC$1,IF(AD141&gt;0,AD$1, IF(E141="completed site","completed site","not presently developable")))))</f>
        <v>6 to 10 years</v>
      </c>
      <c r="Z141" s="13" t="str">
        <f>IF(AD141&gt;0,AD$1,IF(AC141&gt;0,AC$1,IF(AB141&gt;0,AB$1,IF(AA141&gt;0,AA$1, IF(E141="completed site","completed site","not achievable")))))</f>
        <v>6 to 10 years</v>
      </c>
      <c r="AA141" s="19">
        <f t="shared" si="16"/>
        <v>0</v>
      </c>
      <c r="AB141" s="19">
        <f t="shared" si="13"/>
        <v>18</v>
      </c>
      <c r="AC141" s="19">
        <f t="shared" si="15"/>
        <v>0</v>
      </c>
      <c r="AD141" s="19">
        <f t="shared" si="14"/>
        <v>0</v>
      </c>
      <c r="AE141" s="19">
        <f t="shared" si="17"/>
        <v>18</v>
      </c>
      <c r="AF141" s="23"/>
      <c r="AG141" s="23"/>
      <c r="AH141" s="23"/>
      <c r="AI141" s="23"/>
      <c r="AJ141" s="23"/>
      <c r="AK141" s="23"/>
      <c r="AL141" s="23">
        <v>9</v>
      </c>
      <c r="AM141" s="23">
        <v>9</v>
      </c>
      <c r="AN141" s="23"/>
      <c r="AO141" s="23"/>
      <c r="AP141" s="23"/>
      <c r="AQ141" s="23"/>
      <c r="AR141" s="23"/>
      <c r="AS141" s="23"/>
      <c r="AT141" s="23"/>
      <c r="AU141" s="23"/>
      <c r="AV141" s="36"/>
      <c r="BD141" s="1"/>
    </row>
    <row r="142" spans="1:56" ht="27.6" x14ac:dyDescent="0.3">
      <c r="A142" s="99"/>
      <c r="B142" s="12">
        <v>52</v>
      </c>
      <c r="C142" s="23">
        <v>370</v>
      </c>
      <c r="D142" s="23"/>
      <c r="E142" s="27" t="s">
        <v>604</v>
      </c>
      <c r="F142" s="15" t="s">
        <v>363</v>
      </c>
      <c r="G142" s="14" t="s">
        <v>393</v>
      </c>
      <c r="H142" s="27" t="s">
        <v>168</v>
      </c>
      <c r="I142" s="27"/>
      <c r="J142" s="27"/>
      <c r="K142" s="12" t="s">
        <v>80</v>
      </c>
      <c r="L142" s="17">
        <v>435445.24063572398</v>
      </c>
      <c r="M142" s="17">
        <v>570643.88762855704</v>
      </c>
      <c r="N142" s="57">
        <v>1.24</v>
      </c>
      <c r="O142" s="57">
        <v>1.1200000000000001</v>
      </c>
      <c r="P142" s="36">
        <v>15</v>
      </c>
      <c r="Q142" s="13" t="s">
        <v>90</v>
      </c>
      <c r="R142" s="13">
        <v>2013</v>
      </c>
      <c r="S142" s="23" t="s">
        <v>605</v>
      </c>
      <c r="T142" s="23" t="s">
        <v>70</v>
      </c>
      <c r="U142" s="20" t="s">
        <v>353</v>
      </c>
      <c r="V142" s="14"/>
      <c r="W142" s="13" t="s">
        <v>73</v>
      </c>
      <c r="X142" s="23" t="s">
        <v>336</v>
      </c>
      <c r="Y142" s="13" t="str">
        <f>IF(AA142&gt;0,AA$1,IF(AB142&gt;0,AB$1,IF(AC142&gt;0,AC$1,IF(AD142&gt;0,AD$1, IF(E142="completed site","completed site","not presently developable")))))</f>
        <v>6 to 10 years</v>
      </c>
      <c r="Z142" s="13" t="str">
        <f>IF(AD142&gt;0,AD$1,IF(AC142&gt;0,AC$1,IF(AB142&gt;0,AB$1,IF(AA142&gt;0,AA$1, IF(E142="completed site","completed site","not achievable")))))</f>
        <v>6 to 10 years</v>
      </c>
      <c r="AA142" s="19">
        <f t="shared" si="16"/>
        <v>0</v>
      </c>
      <c r="AB142" s="19">
        <f t="shared" si="13"/>
        <v>15</v>
      </c>
      <c r="AC142" s="19">
        <f t="shared" si="15"/>
        <v>0</v>
      </c>
      <c r="AD142" s="19">
        <f t="shared" si="14"/>
        <v>0</v>
      </c>
      <c r="AE142" s="19">
        <f t="shared" si="17"/>
        <v>15</v>
      </c>
      <c r="AF142" s="23"/>
      <c r="AG142" s="23"/>
      <c r="AH142" s="23"/>
      <c r="AI142" s="23"/>
      <c r="AJ142" s="23"/>
      <c r="AK142" s="23"/>
      <c r="AL142" s="23">
        <v>15</v>
      </c>
      <c r="AM142" s="23"/>
      <c r="AN142" s="23"/>
      <c r="AO142" s="23"/>
      <c r="AP142" s="23"/>
      <c r="AQ142" s="23"/>
      <c r="AR142" s="23"/>
      <c r="AS142" s="23"/>
      <c r="AT142" s="23"/>
      <c r="AU142" s="23"/>
      <c r="AV142" s="36"/>
      <c r="BD142" s="1"/>
    </row>
    <row r="143" spans="1:56" ht="27.6" x14ac:dyDescent="0.3">
      <c r="A143" s="99"/>
      <c r="B143" s="23"/>
      <c r="C143" s="23">
        <v>373</v>
      </c>
      <c r="D143" s="23"/>
      <c r="E143" s="27" t="s">
        <v>606</v>
      </c>
      <c r="F143" s="15" t="s">
        <v>88</v>
      </c>
      <c r="G143" s="14" t="s">
        <v>356</v>
      </c>
      <c r="H143" s="27" t="s">
        <v>168</v>
      </c>
      <c r="I143" s="27"/>
      <c r="J143" s="27"/>
      <c r="K143" s="12" t="s">
        <v>80</v>
      </c>
      <c r="L143" s="17">
        <v>431973.50020875101</v>
      </c>
      <c r="M143" s="17">
        <v>571250.74596476904</v>
      </c>
      <c r="N143" s="57">
        <v>0.5</v>
      </c>
      <c r="O143" s="57">
        <v>0.45</v>
      </c>
      <c r="P143" s="36">
        <v>12</v>
      </c>
      <c r="Q143" s="13" t="s">
        <v>90</v>
      </c>
      <c r="R143" s="13">
        <v>2013</v>
      </c>
      <c r="S143" s="23" t="s">
        <v>607</v>
      </c>
      <c r="T143" s="23" t="s">
        <v>70</v>
      </c>
      <c r="U143" s="20" t="s">
        <v>353</v>
      </c>
      <c r="V143" s="14"/>
      <c r="W143" s="13" t="s">
        <v>73</v>
      </c>
      <c r="X143" s="23" t="s">
        <v>336</v>
      </c>
      <c r="Y143" s="13" t="str">
        <f>IF(AA143&gt;0,AA$1,IF(AB143&gt;0,AB$1,IF(AC143&gt;0,AC$1,IF(AD143&gt;0,AD$1, IF(E143="completed site","completed site","not presently developable")))))</f>
        <v>6 to 10 years</v>
      </c>
      <c r="Z143" s="13" t="str">
        <f>IF(AD143&gt;0,AD$1,IF(AC143&gt;0,AC$1,IF(AB143&gt;0,AB$1,IF(AA143&gt;0,AA$1, IF(E143="completed site","completed site","not achievable")))))</f>
        <v>6 to 10 years</v>
      </c>
      <c r="AA143" s="19">
        <f t="shared" si="16"/>
        <v>0</v>
      </c>
      <c r="AB143" s="19">
        <f t="shared" si="13"/>
        <v>12</v>
      </c>
      <c r="AC143" s="19">
        <f t="shared" si="15"/>
        <v>0</v>
      </c>
      <c r="AD143" s="19">
        <f t="shared" si="14"/>
        <v>0</v>
      </c>
      <c r="AE143" s="19">
        <f t="shared" si="17"/>
        <v>12</v>
      </c>
      <c r="AF143" s="23"/>
      <c r="AG143" s="23"/>
      <c r="AH143" s="23"/>
      <c r="AI143" s="23"/>
      <c r="AJ143" s="23"/>
      <c r="AK143" s="23"/>
      <c r="AL143" s="23">
        <v>12</v>
      </c>
      <c r="AM143" s="23"/>
      <c r="AN143" s="23"/>
      <c r="AO143" s="23"/>
      <c r="AP143" s="23"/>
      <c r="AQ143" s="23"/>
      <c r="AR143" s="23"/>
      <c r="AS143" s="23"/>
      <c r="AT143" s="23"/>
      <c r="AU143" s="23"/>
      <c r="AV143" s="36"/>
      <c r="BD143" s="1"/>
    </row>
    <row r="144" spans="1:56" ht="27.6" x14ac:dyDescent="0.3">
      <c r="A144" s="99"/>
      <c r="B144" s="23"/>
      <c r="C144" s="23">
        <v>376</v>
      </c>
      <c r="D144" s="23" t="s">
        <v>396</v>
      </c>
      <c r="E144" s="27" t="s">
        <v>608</v>
      </c>
      <c r="F144" s="15" t="s">
        <v>124</v>
      </c>
      <c r="G144" s="14" t="s">
        <v>356</v>
      </c>
      <c r="H144" s="27" t="s">
        <v>168</v>
      </c>
      <c r="I144" s="27"/>
      <c r="J144" s="27"/>
      <c r="K144" s="12" t="s">
        <v>80</v>
      </c>
      <c r="L144" s="17">
        <v>433071.74247482</v>
      </c>
      <c r="M144" s="17">
        <v>570062.02287905395</v>
      </c>
      <c r="N144" s="57">
        <v>0.63</v>
      </c>
      <c r="O144" s="57">
        <v>0.56999999999999995</v>
      </c>
      <c r="P144" s="36">
        <v>17</v>
      </c>
      <c r="Q144" s="13" t="s">
        <v>90</v>
      </c>
      <c r="R144" s="13">
        <v>2013</v>
      </c>
      <c r="S144" s="23"/>
      <c r="T144" s="23"/>
      <c r="U144" s="20"/>
      <c r="V144" s="14"/>
      <c r="W144" s="13" t="s">
        <v>73</v>
      </c>
      <c r="X144" s="23" t="s">
        <v>336</v>
      </c>
      <c r="Y144" s="13" t="str">
        <f>IF(AA144&gt;0,AA$1,IF(AB144&gt;0,AB$1,IF(AC144&gt;0,AC$1,IF(AD144&gt;0,AD$1, IF(E144="completed site","completed site","not presently developable")))))</f>
        <v>6 to 10 years</v>
      </c>
      <c r="Z144" s="13" t="str">
        <f>IF(AD144&gt;0,AD$1,IF(AC144&gt;0,AC$1,IF(AB144&gt;0,AB$1,IF(AA144&gt;0,AA$1, IF(E144="completed site","completed site","not achievable")))))</f>
        <v>6 to 10 years</v>
      </c>
      <c r="AA144" s="19">
        <f t="shared" si="16"/>
        <v>0</v>
      </c>
      <c r="AB144" s="19">
        <f t="shared" si="13"/>
        <v>17</v>
      </c>
      <c r="AC144" s="19">
        <f t="shared" si="15"/>
        <v>0</v>
      </c>
      <c r="AD144" s="19">
        <f t="shared" si="14"/>
        <v>0</v>
      </c>
      <c r="AE144" s="19">
        <f t="shared" si="17"/>
        <v>17</v>
      </c>
      <c r="AF144" s="23"/>
      <c r="AG144" s="23"/>
      <c r="AH144" s="23"/>
      <c r="AI144" s="23"/>
      <c r="AJ144" s="23"/>
      <c r="AK144" s="23"/>
      <c r="AL144" s="23">
        <v>9</v>
      </c>
      <c r="AM144" s="23">
        <v>8</v>
      </c>
      <c r="AN144" s="23"/>
      <c r="AO144" s="23"/>
      <c r="AP144" s="23"/>
      <c r="AQ144" s="23"/>
      <c r="AR144" s="23"/>
      <c r="AS144" s="23"/>
      <c r="AT144" s="23"/>
      <c r="AU144" s="23"/>
      <c r="AV144" s="36"/>
      <c r="BD144" s="1"/>
    </row>
    <row r="145" spans="1:56" ht="27.6" x14ac:dyDescent="0.3">
      <c r="A145" s="99"/>
      <c r="B145" s="23"/>
      <c r="C145" s="23">
        <v>378</v>
      </c>
      <c r="D145" s="23"/>
      <c r="E145" s="54" t="s">
        <v>609</v>
      </c>
      <c r="F145" s="15" t="s">
        <v>124</v>
      </c>
      <c r="G145" s="14" t="s">
        <v>356</v>
      </c>
      <c r="H145" s="27" t="s">
        <v>168</v>
      </c>
      <c r="I145" s="27"/>
      <c r="J145" s="27"/>
      <c r="K145" s="12" t="s">
        <v>80</v>
      </c>
      <c r="L145" s="17">
        <v>433839.38679458899</v>
      </c>
      <c r="M145" s="17">
        <v>569462.96142620104</v>
      </c>
      <c r="N145" s="57">
        <v>0.81</v>
      </c>
      <c r="O145" s="57">
        <v>0.73</v>
      </c>
      <c r="P145" s="36">
        <v>13</v>
      </c>
      <c r="Q145" s="13" t="s">
        <v>90</v>
      </c>
      <c r="R145" s="13">
        <v>2013</v>
      </c>
      <c r="S145" s="100" t="s">
        <v>610</v>
      </c>
      <c r="T145" s="23" t="s">
        <v>70</v>
      </c>
      <c r="U145" s="20" t="s">
        <v>353</v>
      </c>
      <c r="V145" s="14"/>
      <c r="W145" s="13" t="s">
        <v>73</v>
      </c>
      <c r="X145" s="23" t="s">
        <v>336</v>
      </c>
      <c r="Y145" s="13" t="str">
        <f>IF(AA145&gt;0,AA$1,IF(AB145&gt;0,AB$1,IF(AC145&gt;0,AC$1,IF(AD145&gt;0,AD$1, IF(E145="completed site","completed site","not presently developable")))))</f>
        <v>6 to 10 years</v>
      </c>
      <c r="Z145" s="13" t="str">
        <f>IF(AD145&gt;0,AD$1,IF(AC145&gt;0,AC$1,IF(AB145&gt;0,AB$1,IF(AA145&gt;0,AA$1, IF(E145="completed site","completed site","not achievable")))))</f>
        <v>6 to 10 years</v>
      </c>
      <c r="AA145" s="19">
        <f t="shared" si="16"/>
        <v>0</v>
      </c>
      <c r="AB145" s="19">
        <f t="shared" si="13"/>
        <v>13</v>
      </c>
      <c r="AC145" s="19">
        <f t="shared" si="15"/>
        <v>0</v>
      </c>
      <c r="AD145" s="19">
        <f t="shared" si="14"/>
        <v>0</v>
      </c>
      <c r="AE145" s="19">
        <f t="shared" si="17"/>
        <v>13</v>
      </c>
      <c r="AF145" s="23"/>
      <c r="AG145" s="23"/>
      <c r="AH145" s="23"/>
      <c r="AI145" s="23"/>
      <c r="AJ145" s="23"/>
      <c r="AK145" s="23"/>
      <c r="AL145" s="23">
        <v>13</v>
      </c>
      <c r="AM145" s="23"/>
      <c r="AN145" s="23"/>
      <c r="AO145" s="23"/>
      <c r="AP145" s="23"/>
      <c r="AQ145" s="23"/>
      <c r="AR145" s="23"/>
      <c r="AS145" s="23"/>
      <c r="AT145" s="23"/>
      <c r="AU145" s="23"/>
      <c r="AV145" s="36"/>
      <c r="BD145" s="1"/>
    </row>
    <row r="146" spans="1:56" ht="41.4" x14ac:dyDescent="0.3">
      <c r="A146" s="23"/>
      <c r="B146" s="12">
        <v>9</v>
      </c>
      <c r="C146" s="23">
        <v>379</v>
      </c>
      <c r="D146" s="23"/>
      <c r="E146" s="54" t="s">
        <v>611</v>
      </c>
      <c r="F146" s="15" t="s">
        <v>100</v>
      </c>
      <c r="G146" s="14" t="s">
        <v>356</v>
      </c>
      <c r="H146" s="27" t="s">
        <v>110</v>
      </c>
      <c r="I146" s="27"/>
      <c r="J146" s="27"/>
      <c r="K146" s="12"/>
      <c r="L146" s="17">
        <v>426088.18793893902</v>
      </c>
      <c r="M146" s="17">
        <v>569680.87871035899</v>
      </c>
      <c r="N146" s="57">
        <v>10.9</v>
      </c>
      <c r="O146" s="57">
        <v>8.18</v>
      </c>
      <c r="P146" s="36">
        <v>238</v>
      </c>
      <c r="Q146" s="13" t="s">
        <v>90</v>
      </c>
      <c r="R146" s="13">
        <v>2013</v>
      </c>
      <c r="S146" s="23" t="s">
        <v>612</v>
      </c>
      <c r="T146" s="23" t="s">
        <v>70</v>
      </c>
      <c r="U146" s="20" t="s">
        <v>339</v>
      </c>
      <c r="V146" s="14" t="s">
        <v>613</v>
      </c>
      <c r="W146" s="13" t="s">
        <v>73</v>
      </c>
      <c r="X146" s="23" t="s">
        <v>336</v>
      </c>
      <c r="Y146" s="13" t="str">
        <f>IF(AA146&gt;0,AA$1,IF(AB146&gt;0,AB$1,IF(AC146&gt;0,AC$1,IF(AD146&gt;0,AD$1, IF(E146="completed site","completed site","not presently developable")))))</f>
        <v>6 to 10 years</v>
      </c>
      <c r="Z146" s="13" t="str">
        <f>IF(AD146&gt;0,AD$1,IF(AC146&gt;0,AC$1,IF(AB146&gt;0,AB$1,IF(AA146&gt;0,AA$1, IF(E146="completed site","completed site","not achievable")))))</f>
        <v>11 to 15 years</v>
      </c>
      <c r="AA146" s="19">
        <f t="shared" si="16"/>
        <v>0</v>
      </c>
      <c r="AB146" s="19">
        <f t="shared" si="13"/>
        <v>150</v>
      </c>
      <c r="AC146" s="19">
        <f t="shared" si="15"/>
        <v>88</v>
      </c>
      <c r="AD146" s="19">
        <f t="shared" si="14"/>
        <v>0</v>
      </c>
      <c r="AE146" s="19">
        <f t="shared" si="17"/>
        <v>238</v>
      </c>
      <c r="AF146" s="23"/>
      <c r="AG146" s="23"/>
      <c r="AH146" s="23"/>
      <c r="AI146" s="23"/>
      <c r="AJ146" s="23"/>
      <c r="AK146" s="23"/>
      <c r="AL146" s="23">
        <v>30</v>
      </c>
      <c r="AM146" s="23">
        <v>30</v>
      </c>
      <c r="AN146" s="23">
        <v>30</v>
      </c>
      <c r="AO146" s="23">
        <v>30</v>
      </c>
      <c r="AP146" s="23">
        <v>30</v>
      </c>
      <c r="AQ146" s="23">
        <v>30</v>
      </c>
      <c r="AR146" s="23">
        <v>20</v>
      </c>
      <c r="AS146" s="23">
        <v>20</v>
      </c>
      <c r="AT146" s="23">
        <v>18</v>
      </c>
      <c r="AU146" s="23"/>
      <c r="AV146" s="36"/>
      <c r="BD146" s="1"/>
    </row>
    <row r="147" spans="1:56" ht="27.6" x14ac:dyDescent="0.3">
      <c r="A147" s="99"/>
      <c r="B147" s="23"/>
      <c r="C147" s="23">
        <v>380</v>
      </c>
      <c r="D147" s="23"/>
      <c r="E147" s="78" t="s">
        <v>614</v>
      </c>
      <c r="F147" s="15" t="s">
        <v>108</v>
      </c>
      <c r="G147" s="14" t="s">
        <v>356</v>
      </c>
      <c r="H147" s="27" t="s">
        <v>168</v>
      </c>
      <c r="I147" s="27"/>
      <c r="J147" s="27"/>
      <c r="K147" s="12" t="s">
        <v>80</v>
      </c>
      <c r="L147" s="17">
        <v>428921.266359095</v>
      </c>
      <c r="M147" s="17">
        <v>567512.48283905699</v>
      </c>
      <c r="N147" s="57">
        <v>0.35</v>
      </c>
      <c r="O147" s="57">
        <v>0.35</v>
      </c>
      <c r="P147" s="36">
        <v>4</v>
      </c>
      <c r="Q147" s="13" t="s">
        <v>90</v>
      </c>
      <c r="R147" s="13">
        <v>2013</v>
      </c>
      <c r="S147" s="23" t="s">
        <v>615</v>
      </c>
      <c r="T147" s="23" t="s">
        <v>70</v>
      </c>
      <c r="U147" s="20" t="s">
        <v>353</v>
      </c>
      <c r="V147" s="14"/>
      <c r="W147" s="13" t="s">
        <v>73</v>
      </c>
      <c r="X147" s="23" t="s">
        <v>336</v>
      </c>
      <c r="Y147" s="13" t="str">
        <f>IF(AA147&gt;0,AA$1,IF(AB147&gt;0,AB$1,IF(AC147&gt;0,AC$1,IF(AD147&gt;0,AD$1, IF(E147="completed site","completed site","not presently developable")))))</f>
        <v>6 to 10 years</v>
      </c>
      <c r="Z147" s="13" t="str">
        <f>IF(AD147&gt;0,AD$1,IF(AC147&gt;0,AC$1,IF(AB147&gt;0,AB$1,IF(AA147&gt;0,AA$1, IF(E147="completed site","completed site","not achievable")))))</f>
        <v>6 to 10 years</v>
      </c>
      <c r="AA147" s="19">
        <f t="shared" si="16"/>
        <v>0</v>
      </c>
      <c r="AB147" s="19">
        <f t="shared" si="13"/>
        <v>7</v>
      </c>
      <c r="AC147" s="19">
        <f t="shared" si="15"/>
        <v>0</v>
      </c>
      <c r="AD147" s="19">
        <f t="shared" si="14"/>
        <v>0</v>
      </c>
      <c r="AE147" s="19">
        <f t="shared" si="17"/>
        <v>7</v>
      </c>
      <c r="AF147" s="23"/>
      <c r="AG147" s="23"/>
      <c r="AH147" s="23"/>
      <c r="AI147" s="23"/>
      <c r="AJ147" s="23"/>
      <c r="AK147" s="23"/>
      <c r="AL147" s="23">
        <v>7</v>
      </c>
      <c r="AM147" s="23"/>
      <c r="AN147" s="23"/>
      <c r="AO147" s="23"/>
      <c r="AP147" s="23"/>
      <c r="AQ147" s="23"/>
      <c r="AR147" s="23"/>
      <c r="AS147" s="23"/>
      <c r="AT147" s="23"/>
      <c r="AU147" s="23"/>
      <c r="AV147" s="36"/>
      <c r="BD147" s="1"/>
    </row>
    <row r="148" spans="1:56" ht="27.6" x14ac:dyDescent="0.3">
      <c r="A148" s="99"/>
      <c r="B148" s="23"/>
      <c r="C148" s="23">
        <v>382</v>
      </c>
      <c r="D148" s="23"/>
      <c r="E148" s="78" t="s">
        <v>616</v>
      </c>
      <c r="F148" s="15" t="s">
        <v>161</v>
      </c>
      <c r="G148" s="14" t="s">
        <v>356</v>
      </c>
      <c r="H148" s="27" t="s">
        <v>168</v>
      </c>
      <c r="I148" s="27"/>
      <c r="J148" s="27"/>
      <c r="K148" s="12" t="s">
        <v>80</v>
      </c>
      <c r="L148" s="17">
        <v>424064.49010703299</v>
      </c>
      <c r="M148" s="17">
        <v>573285.13359696104</v>
      </c>
      <c r="N148" s="57">
        <v>0.19</v>
      </c>
      <c r="O148" s="57">
        <v>0.19</v>
      </c>
      <c r="P148" s="36">
        <v>8</v>
      </c>
      <c r="Q148" s="13" t="s">
        <v>90</v>
      </c>
      <c r="R148" s="13">
        <v>2013</v>
      </c>
      <c r="S148" s="23" t="s">
        <v>617</v>
      </c>
      <c r="T148" s="23" t="s">
        <v>70</v>
      </c>
      <c r="U148" s="20" t="s">
        <v>353</v>
      </c>
      <c r="V148" s="14"/>
      <c r="W148" s="13" t="s">
        <v>73</v>
      </c>
      <c r="X148" s="23" t="s">
        <v>336</v>
      </c>
      <c r="Y148" s="13" t="str">
        <f>IF(AA148&gt;0,AA$1,IF(AB148&gt;0,AB$1,IF(AC148&gt;0,AC$1,IF(AD148&gt;0,AD$1, IF(E148="completed site","completed site","not presently developable")))))</f>
        <v>6 to 10 years</v>
      </c>
      <c r="Z148" s="13" t="str">
        <f>IF(AD148&gt;0,AD$1,IF(AC148&gt;0,AC$1,IF(AB148&gt;0,AB$1,IF(AA148&gt;0,AA$1, IF(E148="completed site","completed site","not achievable")))))</f>
        <v>6 to 10 years</v>
      </c>
      <c r="AA148" s="19">
        <f t="shared" si="16"/>
        <v>0</v>
      </c>
      <c r="AB148" s="19">
        <f t="shared" si="13"/>
        <v>8</v>
      </c>
      <c r="AC148" s="19">
        <f t="shared" si="15"/>
        <v>0</v>
      </c>
      <c r="AD148" s="19">
        <f t="shared" si="14"/>
        <v>0</v>
      </c>
      <c r="AE148" s="19">
        <f t="shared" si="17"/>
        <v>8</v>
      </c>
      <c r="AF148" s="23"/>
      <c r="AG148" s="23"/>
      <c r="AH148" s="23"/>
      <c r="AI148" s="23"/>
      <c r="AJ148" s="23"/>
      <c r="AK148" s="23"/>
      <c r="AL148" s="23">
        <v>8</v>
      </c>
      <c r="AM148" s="23"/>
      <c r="AN148" s="23"/>
      <c r="AO148" s="23"/>
      <c r="AP148" s="23"/>
      <c r="AQ148" s="23"/>
      <c r="AR148" s="23"/>
      <c r="AS148" s="23"/>
      <c r="AT148" s="23"/>
      <c r="AU148" s="23"/>
      <c r="AV148" s="36"/>
      <c r="BD148" s="1"/>
    </row>
    <row r="149" spans="1:56" ht="55.2" x14ac:dyDescent="0.3">
      <c r="A149" s="13"/>
      <c r="B149" s="23"/>
      <c r="C149" s="23">
        <v>384</v>
      </c>
      <c r="D149" s="23"/>
      <c r="E149" s="101" t="s">
        <v>618</v>
      </c>
      <c r="F149" s="15" t="s">
        <v>161</v>
      </c>
      <c r="G149" s="14" t="s">
        <v>356</v>
      </c>
      <c r="H149" s="27" t="s">
        <v>464</v>
      </c>
      <c r="I149" s="27"/>
      <c r="J149" s="27" t="s">
        <v>127</v>
      </c>
      <c r="K149" s="12"/>
      <c r="L149" s="17">
        <v>423451.417863134</v>
      </c>
      <c r="M149" s="17">
        <v>574298.65073470399</v>
      </c>
      <c r="N149" s="62">
        <v>6.91</v>
      </c>
      <c r="O149" s="57">
        <v>5.18</v>
      </c>
      <c r="P149" s="36">
        <v>0</v>
      </c>
      <c r="Q149" s="13" t="s">
        <v>315</v>
      </c>
      <c r="R149" s="13">
        <v>2014</v>
      </c>
      <c r="S149" s="23"/>
      <c r="T149" s="23"/>
      <c r="U149" s="20"/>
      <c r="V149" s="14"/>
      <c r="W149" s="13" t="s">
        <v>336</v>
      </c>
      <c r="X149" s="23" t="s">
        <v>336</v>
      </c>
      <c r="Y149" s="13" t="str">
        <f>IF(AA149&gt;0,AA$1,IF(AB149&gt;0,AB$1,IF(AC149&gt;0,AC$1,IF(AD149&gt;0,AD$1, IF(E149="completed site","completed site","not presently developable")))))</f>
        <v>not presently developable</v>
      </c>
      <c r="Z149" s="13" t="str">
        <f>IF(AD149&gt;0,AD$1,IF(AC149&gt;0,AC$1,IF(AB149&gt;0,AB$1,IF(AA149&gt;0,AA$1, IF(E149="completed site","completed site","not achievable")))))</f>
        <v>not achievable</v>
      </c>
      <c r="AA149" s="19">
        <f t="shared" si="16"/>
        <v>0</v>
      </c>
      <c r="AB149" s="19">
        <f t="shared" si="13"/>
        <v>0</v>
      </c>
      <c r="AC149" s="19">
        <f t="shared" si="15"/>
        <v>0</v>
      </c>
      <c r="AD149" s="19">
        <f t="shared" si="14"/>
        <v>0</v>
      </c>
      <c r="AE149" s="19">
        <f t="shared" si="17"/>
        <v>0</v>
      </c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36"/>
    </row>
    <row r="150" spans="1:56" ht="55.2" x14ac:dyDescent="0.3">
      <c r="A150" s="13"/>
      <c r="B150" s="23"/>
      <c r="C150" s="23">
        <v>385</v>
      </c>
      <c r="D150" s="23"/>
      <c r="E150" s="101" t="s">
        <v>619</v>
      </c>
      <c r="F150" s="15" t="s">
        <v>161</v>
      </c>
      <c r="G150" s="14" t="s">
        <v>356</v>
      </c>
      <c r="H150" s="27" t="s">
        <v>620</v>
      </c>
      <c r="I150" s="27"/>
      <c r="J150" s="27" t="s">
        <v>621</v>
      </c>
      <c r="K150" s="12"/>
      <c r="L150" s="17">
        <v>426116.11301846599</v>
      </c>
      <c r="M150" s="17">
        <v>572225.73100740695</v>
      </c>
      <c r="N150" s="62">
        <v>1.41</v>
      </c>
      <c r="O150" s="57">
        <v>1.27</v>
      </c>
      <c r="P150" s="36">
        <v>0</v>
      </c>
      <c r="Q150" s="13" t="s">
        <v>90</v>
      </c>
      <c r="R150" s="13">
        <v>2014</v>
      </c>
      <c r="S150" s="23"/>
      <c r="T150" s="23"/>
      <c r="U150" s="20"/>
      <c r="V150" s="14"/>
      <c r="W150" s="13" t="s">
        <v>336</v>
      </c>
      <c r="X150" s="23" t="s">
        <v>73</v>
      </c>
      <c r="Y150" s="13" t="str">
        <f>IF(AA150&gt;0,AA$1,IF(AB150&gt;0,AB$1,IF(AC150&gt;0,AC$1,IF(AD150&gt;0,AD$1, IF(E150="completed site","completed site","not presently developable")))))</f>
        <v>not presently developable</v>
      </c>
      <c r="Z150" s="13" t="str">
        <f>IF(AD150&gt;0,AD$1,IF(AC150&gt;0,AC$1,IF(AB150&gt;0,AB$1,IF(AA150&gt;0,AA$1, IF(E150="completed site","completed site","not achievable")))))</f>
        <v>not achievable</v>
      </c>
      <c r="AA150" s="19">
        <f t="shared" si="16"/>
        <v>0</v>
      </c>
      <c r="AB150" s="19">
        <f t="shared" si="13"/>
        <v>0</v>
      </c>
      <c r="AC150" s="19">
        <f t="shared" si="15"/>
        <v>0</v>
      </c>
      <c r="AD150" s="19">
        <f t="shared" si="14"/>
        <v>0</v>
      </c>
      <c r="AE150" s="19">
        <f t="shared" si="17"/>
        <v>0</v>
      </c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36"/>
    </row>
    <row r="151" spans="1:56" ht="55.2" x14ac:dyDescent="0.3">
      <c r="A151" s="13"/>
      <c r="B151" s="23"/>
      <c r="C151" s="23">
        <v>386</v>
      </c>
      <c r="D151" s="23"/>
      <c r="E151" s="101" t="s">
        <v>622</v>
      </c>
      <c r="F151" s="15" t="s">
        <v>161</v>
      </c>
      <c r="G151" s="14" t="s">
        <v>356</v>
      </c>
      <c r="H151" s="27" t="s">
        <v>620</v>
      </c>
      <c r="I151" s="27"/>
      <c r="J151" s="27" t="s">
        <v>621</v>
      </c>
      <c r="K151" s="12"/>
      <c r="L151" s="17">
        <v>425985.19389556599</v>
      </c>
      <c r="M151" s="17">
        <v>572222.96896647895</v>
      </c>
      <c r="N151" s="62">
        <v>1.01</v>
      </c>
      <c r="O151" s="57">
        <v>0.91</v>
      </c>
      <c r="P151" s="36">
        <v>0</v>
      </c>
      <c r="Q151" s="13" t="s">
        <v>90</v>
      </c>
      <c r="R151" s="13">
        <v>2014</v>
      </c>
      <c r="S151" s="23"/>
      <c r="T151" s="23"/>
      <c r="U151" s="20"/>
      <c r="V151" s="14"/>
      <c r="W151" s="13" t="s">
        <v>336</v>
      </c>
      <c r="X151" s="23" t="s">
        <v>73</v>
      </c>
      <c r="Y151" s="13" t="str">
        <f>IF(AA151&gt;0,AA$1,IF(AB151&gt;0,AB$1,IF(AC151&gt;0,AC$1,IF(AD151&gt;0,AD$1, IF(E151="completed site","completed site","not presently developable")))))</f>
        <v>not presently developable</v>
      </c>
      <c r="Z151" s="13" t="str">
        <f>IF(AD151&gt;0,AD$1,IF(AC151&gt;0,AC$1,IF(AB151&gt;0,AB$1,IF(AA151&gt;0,AA$1, IF(E151="completed site","completed site","not achievable")))))</f>
        <v>not achievable</v>
      </c>
      <c r="AA151" s="19">
        <f t="shared" si="16"/>
        <v>0</v>
      </c>
      <c r="AB151" s="19">
        <f t="shared" si="13"/>
        <v>0</v>
      </c>
      <c r="AC151" s="19">
        <f t="shared" si="15"/>
        <v>0</v>
      </c>
      <c r="AD151" s="19">
        <f t="shared" si="14"/>
        <v>0</v>
      </c>
      <c r="AE151" s="19">
        <f t="shared" si="17"/>
        <v>0</v>
      </c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36"/>
    </row>
    <row r="152" spans="1:56" ht="55.2" x14ac:dyDescent="0.3">
      <c r="A152" s="13"/>
      <c r="B152" s="23"/>
      <c r="C152" s="23">
        <v>387</v>
      </c>
      <c r="D152" s="23"/>
      <c r="E152" s="46" t="s">
        <v>623</v>
      </c>
      <c r="F152" s="15" t="s">
        <v>161</v>
      </c>
      <c r="G152" s="14" t="s">
        <v>356</v>
      </c>
      <c r="H152" s="27" t="s">
        <v>620</v>
      </c>
      <c r="I152" s="27"/>
      <c r="J152" s="27" t="s">
        <v>621</v>
      </c>
      <c r="K152" s="12"/>
      <c r="L152" s="17">
        <v>426043.94011410198</v>
      </c>
      <c r="M152" s="17">
        <v>571982.56875644904</v>
      </c>
      <c r="N152" s="62">
        <v>3.94</v>
      </c>
      <c r="O152" s="57">
        <v>2.96</v>
      </c>
      <c r="P152" s="36">
        <v>0</v>
      </c>
      <c r="Q152" s="13" t="s">
        <v>90</v>
      </c>
      <c r="R152" s="13">
        <v>2014</v>
      </c>
      <c r="S152" s="23"/>
      <c r="T152" s="23"/>
      <c r="U152" s="20"/>
      <c r="V152" s="14"/>
      <c r="W152" s="13" t="s">
        <v>336</v>
      </c>
      <c r="X152" s="23" t="s">
        <v>73</v>
      </c>
      <c r="Y152" s="13" t="str">
        <f>IF(AA152&gt;0,AA$1,IF(AB152&gt;0,AB$1,IF(AC152&gt;0,AC$1,IF(AD152&gt;0,AD$1, IF(E152="completed site","completed site","not presently developable")))))</f>
        <v>not presently developable</v>
      </c>
      <c r="Z152" s="13" t="str">
        <f>IF(AD152&gt;0,AD$1,IF(AC152&gt;0,AC$1,IF(AB152&gt;0,AB$1,IF(AA152&gt;0,AA$1, IF(E152="completed site","completed site","not achievable")))))</f>
        <v>not achievable</v>
      </c>
      <c r="AA152" s="19">
        <f t="shared" si="16"/>
        <v>0</v>
      </c>
      <c r="AB152" s="19">
        <f t="shared" si="13"/>
        <v>0</v>
      </c>
      <c r="AC152" s="19">
        <f t="shared" si="15"/>
        <v>0</v>
      </c>
      <c r="AD152" s="19">
        <f t="shared" si="14"/>
        <v>0</v>
      </c>
      <c r="AE152" s="19">
        <f t="shared" si="17"/>
        <v>0</v>
      </c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36"/>
    </row>
    <row r="153" spans="1:56" ht="55.2" x14ac:dyDescent="0.3">
      <c r="A153" s="13"/>
      <c r="B153" s="23"/>
      <c r="C153" s="23">
        <v>388</v>
      </c>
      <c r="D153" s="23"/>
      <c r="E153" s="46" t="s">
        <v>624</v>
      </c>
      <c r="F153" s="15" t="s">
        <v>161</v>
      </c>
      <c r="G153" s="14" t="s">
        <v>356</v>
      </c>
      <c r="H153" s="27" t="s">
        <v>553</v>
      </c>
      <c r="I153" s="27"/>
      <c r="J153" s="27"/>
      <c r="K153" s="12"/>
      <c r="L153" s="17">
        <v>425951.90634020302</v>
      </c>
      <c r="M153" s="17">
        <v>572090.22577886295</v>
      </c>
      <c r="N153" s="62">
        <v>1.86</v>
      </c>
      <c r="O153" s="57">
        <v>1.67</v>
      </c>
      <c r="P153" s="36">
        <v>0</v>
      </c>
      <c r="Q153" s="13" t="s">
        <v>68</v>
      </c>
      <c r="R153" s="13">
        <v>2014</v>
      </c>
      <c r="S153" s="23"/>
      <c r="T153" s="23"/>
      <c r="U153" s="20"/>
      <c r="V153" s="14"/>
      <c r="W153" s="13" t="s">
        <v>336</v>
      </c>
      <c r="X153" s="23" t="s">
        <v>336</v>
      </c>
      <c r="Y153" s="13" t="str">
        <f>IF(AA153&gt;0,AA$1,IF(AB153&gt;0,AB$1,IF(AC153&gt;0,AC$1,IF(AD153&gt;0,AD$1, IF(E153="completed site","completed site","not presently developable")))))</f>
        <v>not presently developable</v>
      </c>
      <c r="Z153" s="13" t="str">
        <f>IF(AD153&gt;0,AD$1,IF(AC153&gt;0,AC$1,IF(AB153&gt;0,AB$1,IF(AA153&gt;0,AA$1, IF(E153="completed site","completed site","not achievable")))))</f>
        <v>not achievable</v>
      </c>
      <c r="AA153" s="19">
        <f t="shared" si="16"/>
        <v>0</v>
      </c>
      <c r="AB153" s="19">
        <f t="shared" si="13"/>
        <v>0</v>
      </c>
      <c r="AC153" s="19">
        <f t="shared" si="15"/>
        <v>0</v>
      </c>
      <c r="AD153" s="19">
        <f t="shared" si="14"/>
        <v>0</v>
      </c>
      <c r="AE153" s="19">
        <f t="shared" si="17"/>
        <v>0</v>
      </c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36"/>
    </row>
    <row r="154" spans="1:56" s="109" customFormat="1" ht="27.6" x14ac:dyDescent="0.3">
      <c r="A154" s="13"/>
      <c r="B154" s="16">
        <v>125</v>
      </c>
      <c r="C154" s="23">
        <v>390</v>
      </c>
      <c r="D154" s="23"/>
      <c r="E154" s="46" t="s">
        <v>625</v>
      </c>
      <c r="F154" s="15" t="s">
        <v>445</v>
      </c>
      <c r="G154" s="14" t="s">
        <v>393</v>
      </c>
      <c r="H154" s="27" t="s">
        <v>626</v>
      </c>
      <c r="I154" s="27"/>
      <c r="J154" s="27"/>
      <c r="K154" s="12"/>
      <c r="L154" s="17">
        <v>434858.17977565899</v>
      </c>
      <c r="M154" s="17">
        <v>568521.94263448403</v>
      </c>
      <c r="N154" s="62">
        <v>0.5</v>
      </c>
      <c r="O154" s="57">
        <v>0.45</v>
      </c>
      <c r="P154" s="36">
        <v>18</v>
      </c>
      <c r="Q154" s="13" t="s">
        <v>68</v>
      </c>
      <c r="R154" s="13">
        <v>2014</v>
      </c>
      <c r="S154" s="23"/>
      <c r="T154" s="23"/>
      <c r="U154" s="20"/>
      <c r="V154" s="14"/>
      <c r="W154" s="13" t="s">
        <v>73</v>
      </c>
      <c r="X154" s="23" t="s">
        <v>336</v>
      </c>
      <c r="Y154" s="13" t="str">
        <f>IF(AA154&gt;0,AA$1,IF(AB154&gt;0,AB$1,IF(AC154&gt;0,AC$1,IF(AD154&gt;0,AD$1, IF(E154="completed site","completed site","not presently developable")))))</f>
        <v>6 to 10 years</v>
      </c>
      <c r="Z154" s="13" t="str">
        <f>IF(AD154&gt;0,AD$1,IF(AC154&gt;0,AC$1,IF(AB154&gt;0,AB$1,IF(AA154&gt;0,AA$1, IF(E154="completed site","completed site","not achievable")))))</f>
        <v>6 to 10 years</v>
      </c>
      <c r="AA154" s="19">
        <f t="shared" si="16"/>
        <v>0</v>
      </c>
      <c r="AB154" s="19">
        <f t="shared" si="13"/>
        <v>18</v>
      </c>
      <c r="AC154" s="19">
        <f t="shared" si="15"/>
        <v>0</v>
      </c>
      <c r="AD154" s="19">
        <f t="shared" si="14"/>
        <v>0</v>
      </c>
      <c r="AE154" s="19">
        <f t="shared" si="17"/>
        <v>18</v>
      </c>
      <c r="AF154" s="23"/>
      <c r="AG154" s="23"/>
      <c r="AH154" s="23"/>
      <c r="AI154" s="23"/>
      <c r="AJ154" s="23"/>
      <c r="AK154" s="23"/>
      <c r="AL154" s="23"/>
      <c r="AM154" s="23">
        <v>18</v>
      </c>
      <c r="AN154" s="23"/>
      <c r="AO154" s="23"/>
      <c r="AP154" s="23"/>
      <c r="AQ154" s="23"/>
      <c r="AR154" s="23"/>
      <c r="AS154" s="23"/>
      <c r="AT154" s="23"/>
      <c r="AU154" s="23"/>
      <c r="AV154" s="36"/>
      <c r="BD154" s="110"/>
    </row>
    <row r="155" spans="1:56" ht="41.4" x14ac:dyDescent="0.3">
      <c r="A155" s="13"/>
      <c r="B155" s="16">
        <v>127</v>
      </c>
      <c r="C155" s="23">
        <v>392</v>
      </c>
      <c r="D155" s="23"/>
      <c r="E155" s="46" t="s">
        <v>627</v>
      </c>
      <c r="F155" s="15" t="s">
        <v>201</v>
      </c>
      <c r="G155" s="14" t="s">
        <v>382</v>
      </c>
      <c r="H155" s="27" t="s">
        <v>628</v>
      </c>
      <c r="I155" s="27"/>
      <c r="J155" s="27"/>
      <c r="K155" s="12"/>
      <c r="L155" s="17">
        <v>435500.82004874799</v>
      </c>
      <c r="M155" s="17">
        <v>572029.94875027996</v>
      </c>
      <c r="N155" s="62">
        <v>0.11</v>
      </c>
      <c r="O155" s="57">
        <v>0.11</v>
      </c>
      <c r="P155" s="36">
        <v>6</v>
      </c>
      <c r="Q155" s="13" t="s">
        <v>68</v>
      </c>
      <c r="R155" s="13">
        <v>2014</v>
      </c>
      <c r="S155" s="23" t="s">
        <v>629</v>
      </c>
      <c r="T155" s="23" t="s">
        <v>70</v>
      </c>
      <c r="U155" s="20" t="s">
        <v>384</v>
      </c>
      <c r="V155" s="14"/>
      <c r="W155" s="13" t="s">
        <v>73</v>
      </c>
      <c r="X155" s="13" t="s">
        <v>336</v>
      </c>
      <c r="Y155" s="13" t="str">
        <f>IF(AA155&gt;0,AA$1,IF(AB155&gt;0,AB$1,IF(AC155&gt;0,AC$1,IF(AD155&gt;0,AD$1, IF(E155="completed site","completed site","not presently developable")))))</f>
        <v>6 to 10 years</v>
      </c>
      <c r="Z155" s="13" t="str">
        <f>IF(AD155&gt;0,AD$1,IF(AC155&gt;0,AC$1,IF(AB155&gt;0,AB$1,IF(AA155&gt;0,AA$1, IF(E155="completed site","completed site","not achievable")))))</f>
        <v>6 to 10 years</v>
      </c>
      <c r="AA155" s="19">
        <f t="shared" si="16"/>
        <v>0</v>
      </c>
      <c r="AB155" s="19">
        <f t="shared" si="13"/>
        <v>24</v>
      </c>
      <c r="AC155" s="19">
        <f t="shared" si="15"/>
        <v>0</v>
      </c>
      <c r="AD155" s="19">
        <f t="shared" si="14"/>
        <v>0</v>
      </c>
      <c r="AE155" s="19">
        <f t="shared" si="17"/>
        <v>24</v>
      </c>
      <c r="AF155" s="23"/>
      <c r="AG155" s="23"/>
      <c r="AH155" s="23"/>
      <c r="AI155" s="23"/>
      <c r="AJ155" s="23"/>
      <c r="AK155" s="23"/>
      <c r="AL155" s="23">
        <v>24</v>
      </c>
      <c r="AM155" s="23"/>
      <c r="AN155" s="23"/>
      <c r="AO155" s="23"/>
      <c r="AP155" s="23"/>
      <c r="AQ155" s="23"/>
      <c r="AR155" s="23"/>
      <c r="AS155" s="23"/>
      <c r="AT155" s="23"/>
      <c r="AU155" s="23"/>
      <c r="AV155" s="36"/>
      <c r="BD155" s="1"/>
    </row>
    <row r="156" spans="1:56" ht="27.6" x14ac:dyDescent="0.3">
      <c r="A156" s="13"/>
      <c r="B156" s="16">
        <v>128</v>
      </c>
      <c r="C156" s="23">
        <v>393</v>
      </c>
      <c r="D156" s="23"/>
      <c r="E156" s="46" t="s">
        <v>630</v>
      </c>
      <c r="F156" s="15" t="s">
        <v>225</v>
      </c>
      <c r="G156" s="14" t="s">
        <v>356</v>
      </c>
      <c r="H156" s="27" t="s">
        <v>631</v>
      </c>
      <c r="I156" s="27"/>
      <c r="J156" s="27"/>
      <c r="K156" s="12"/>
      <c r="L156" s="17">
        <v>428087.56117944903</v>
      </c>
      <c r="M156" s="17">
        <v>568945.95161020604</v>
      </c>
      <c r="N156" s="62">
        <v>0.72</v>
      </c>
      <c r="O156" s="57">
        <v>0.65</v>
      </c>
      <c r="P156" s="36">
        <v>12</v>
      </c>
      <c r="Q156" s="13" t="s">
        <v>315</v>
      </c>
      <c r="R156" s="13">
        <v>2014</v>
      </c>
      <c r="S156" s="23"/>
      <c r="T156" s="23"/>
      <c r="U156" s="20"/>
      <c r="V156" s="14"/>
      <c r="W156" s="13" t="s">
        <v>73</v>
      </c>
      <c r="X156" s="23" t="s">
        <v>336</v>
      </c>
      <c r="Y156" s="13" t="str">
        <f>IF(AA156&gt;0,AA$1,IF(AB156&gt;0,AB$1,IF(AC156&gt;0,AC$1,IF(AD156&gt;0,AD$1, IF(E156="completed site","completed site","not presently developable")))))</f>
        <v>6 to 10 years</v>
      </c>
      <c r="Z156" s="13" t="str">
        <f>IF(AD156&gt;0,AD$1,IF(AC156&gt;0,AC$1,IF(AB156&gt;0,AB$1,IF(AA156&gt;0,AA$1, IF(E156="completed site","completed site","not achievable")))))</f>
        <v>6 to 10 years</v>
      </c>
      <c r="AA156" s="19">
        <f t="shared" si="16"/>
        <v>0</v>
      </c>
      <c r="AB156" s="19">
        <f t="shared" si="13"/>
        <v>12</v>
      </c>
      <c r="AC156" s="19">
        <f t="shared" si="15"/>
        <v>0</v>
      </c>
      <c r="AD156" s="19">
        <f t="shared" si="14"/>
        <v>0</v>
      </c>
      <c r="AE156" s="19">
        <f t="shared" si="17"/>
        <v>12</v>
      </c>
      <c r="AF156" s="23"/>
      <c r="AG156" s="23"/>
      <c r="AH156" s="23"/>
      <c r="AI156" s="23"/>
      <c r="AJ156" s="23"/>
      <c r="AK156" s="23"/>
      <c r="AL156" s="23"/>
      <c r="AM156" s="23"/>
      <c r="AN156" s="23">
        <v>6</v>
      </c>
      <c r="AO156" s="23">
        <v>6</v>
      </c>
      <c r="AP156" s="23"/>
      <c r="AQ156" s="23"/>
      <c r="AR156" s="23"/>
      <c r="AS156" s="23"/>
      <c r="AT156" s="23"/>
      <c r="AU156" s="23"/>
      <c r="AV156" s="36"/>
      <c r="BD156" s="1"/>
    </row>
    <row r="157" spans="1:56" ht="55.2" x14ac:dyDescent="0.3">
      <c r="A157" s="13"/>
      <c r="B157" s="23"/>
      <c r="C157" s="23">
        <v>397</v>
      </c>
      <c r="D157" s="23"/>
      <c r="E157" s="46" t="s">
        <v>632</v>
      </c>
      <c r="F157" s="15" t="s">
        <v>124</v>
      </c>
      <c r="G157" s="14" t="s">
        <v>356</v>
      </c>
      <c r="H157" s="27"/>
      <c r="I157" s="27"/>
      <c r="J157" s="27"/>
      <c r="K157" s="12"/>
      <c r="L157" s="17">
        <v>431866.48820090602</v>
      </c>
      <c r="M157" s="17">
        <v>570249.45389040303</v>
      </c>
      <c r="N157" s="62">
        <v>1.54</v>
      </c>
      <c r="O157" s="57">
        <v>1.3860000000000001</v>
      </c>
      <c r="P157" s="36">
        <v>0</v>
      </c>
      <c r="Q157" s="13" t="s">
        <v>68</v>
      </c>
      <c r="R157" s="13">
        <v>2014</v>
      </c>
      <c r="S157" s="23"/>
      <c r="T157" s="23"/>
      <c r="U157" s="20"/>
      <c r="V157" s="14"/>
      <c r="W157" s="13" t="s">
        <v>336</v>
      </c>
      <c r="X157" s="13" t="s">
        <v>336</v>
      </c>
      <c r="Y157" s="13" t="str">
        <f>IF(AA157&gt;0,AA$1,IF(AB157&gt;0,AB$1,IF(AC157&gt;0,AC$1,IF(AD157&gt;0,AD$1, IF(E157="completed site","completed site","not presently developable")))))</f>
        <v>not presently developable</v>
      </c>
      <c r="Z157" s="13" t="str">
        <f>IF(AD157&gt;0,AD$1,IF(AC157&gt;0,AC$1,IF(AB157&gt;0,AB$1,IF(AA157&gt;0,AA$1, IF(E157="completed site","completed site","not achievable")))))</f>
        <v>not achievable</v>
      </c>
      <c r="AA157" s="19">
        <f t="shared" si="16"/>
        <v>0</v>
      </c>
      <c r="AB157" s="19">
        <f t="shared" si="13"/>
        <v>0</v>
      </c>
      <c r="AC157" s="19">
        <f t="shared" si="15"/>
        <v>0</v>
      </c>
      <c r="AD157" s="19">
        <f t="shared" si="14"/>
        <v>0</v>
      </c>
      <c r="AE157" s="19">
        <f t="shared" si="17"/>
        <v>0</v>
      </c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36"/>
    </row>
    <row r="158" spans="1:56" ht="55.2" x14ac:dyDescent="0.3">
      <c r="A158" s="13"/>
      <c r="B158" s="23"/>
      <c r="C158" s="23">
        <v>398</v>
      </c>
      <c r="D158" s="23"/>
      <c r="E158" s="46" t="s">
        <v>633</v>
      </c>
      <c r="F158" s="15" t="s">
        <v>65</v>
      </c>
      <c r="G158" s="14" t="s">
        <v>356</v>
      </c>
      <c r="H158" s="27"/>
      <c r="I158" s="27"/>
      <c r="J158" s="27"/>
      <c r="K158" s="12"/>
      <c r="L158" s="17">
        <v>429604.51967220899</v>
      </c>
      <c r="M158" s="17">
        <v>565579.62848778698</v>
      </c>
      <c r="N158" s="62">
        <v>1.31</v>
      </c>
      <c r="O158" s="57">
        <v>1.179</v>
      </c>
      <c r="P158" s="36">
        <v>0</v>
      </c>
      <c r="Q158" s="13" t="s">
        <v>68</v>
      </c>
      <c r="R158" s="13">
        <v>2014</v>
      </c>
      <c r="S158" s="23"/>
      <c r="T158" s="23"/>
      <c r="U158" s="20"/>
      <c r="V158" s="14"/>
      <c r="W158" s="13" t="s">
        <v>336</v>
      </c>
      <c r="X158" s="23" t="s">
        <v>336</v>
      </c>
      <c r="Y158" s="13" t="str">
        <f>IF(AA158&gt;0,AA$1,IF(AB158&gt;0,AB$1,IF(AC158&gt;0,AC$1,IF(AD158&gt;0,AD$1, IF(E158="completed site","completed site","not presently developable")))))</f>
        <v>not presently developable</v>
      </c>
      <c r="Z158" s="13" t="str">
        <f>IF(AD158&gt;0,AD$1,IF(AC158&gt;0,AC$1,IF(AB158&gt;0,AB$1,IF(AA158&gt;0,AA$1, IF(E158="completed site","completed site","not achievable")))))</f>
        <v>not achievable</v>
      </c>
      <c r="AA158" s="19">
        <f t="shared" si="16"/>
        <v>0</v>
      </c>
      <c r="AB158" s="19">
        <f t="shared" si="13"/>
        <v>0</v>
      </c>
      <c r="AC158" s="19">
        <f t="shared" si="15"/>
        <v>0</v>
      </c>
      <c r="AD158" s="19">
        <f t="shared" si="14"/>
        <v>0</v>
      </c>
      <c r="AE158" s="19">
        <f t="shared" si="17"/>
        <v>0</v>
      </c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36"/>
    </row>
    <row r="159" spans="1:56" ht="55.2" x14ac:dyDescent="0.3">
      <c r="A159" s="13"/>
      <c r="B159" s="23"/>
      <c r="C159" s="23">
        <v>399</v>
      </c>
      <c r="D159" s="23"/>
      <c r="E159" s="46" t="s">
        <v>634</v>
      </c>
      <c r="F159" s="15" t="s">
        <v>65</v>
      </c>
      <c r="G159" s="14" t="s">
        <v>356</v>
      </c>
      <c r="H159" s="27"/>
      <c r="I159" s="27"/>
      <c r="J159" s="27"/>
      <c r="K159" s="12"/>
      <c r="L159" s="17">
        <v>430156.357587062</v>
      </c>
      <c r="M159" s="17">
        <v>566100.60488449095</v>
      </c>
      <c r="N159" s="62">
        <v>0.34</v>
      </c>
      <c r="O159" s="57">
        <v>0.34</v>
      </c>
      <c r="P159" s="36">
        <v>0</v>
      </c>
      <c r="Q159" s="13" t="s">
        <v>68</v>
      </c>
      <c r="R159" s="13">
        <v>2014</v>
      </c>
      <c r="S159" s="23"/>
      <c r="T159" s="23"/>
      <c r="U159" s="20"/>
      <c r="V159" s="14"/>
      <c r="W159" s="13" t="s">
        <v>336</v>
      </c>
      <c r="X159" s="23" t="s">
        <v>336</v>
      </c>
      <c r="Y159" s="13" t="str">
        <f>IF(AA159&gt;0,AA$1,IF(AB159&gt;0,AB$1,IF(AC159&gt;0,AC$1,IF(AD159&gt;0,AD$1, IF(E159="completed site","completed site","not presently developable")))))</f>
        <v>not presently developable</v>
      </c>
      <c r="Z159" s="13" t="str">
        <f>IF(AD159&gt;0,AD$1,IF(AC159&gt;0,AC$1,IF(AB159&gt;0,AB$1,IF(AA159&gt;0,AA$1, IF(E159="completed site","completed site","not achievable")))))</f>
        <v>not achievable</v>
      </c>
      <c r="AA159" s="19">
        <f t="shared" si="16"/>
        <v>0</v>
      </c>
      <c r="AB159" s="19">
        <f t="shared" si="13"/>
        <v>0</v>
      </c>
      <c r="AC159" s="19">
        <f t="shared" si="15"/>
        <v>0</v>
      </c>
      <c r="AD159" s="19">
        <f t="shared" si="14"/>
        <v>0</v>
      </c>
      <c r="AE159" s="19">
        <f t="shared" si="17"/>
        <v>0</v>
      </c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36"/>
    </row>
    <row r="160" spans="1:56" ht="27.6" x14ac:dyDescent="0.3">
      <c r="A160" s="95"/>
      <c r="B160" s="16">
        <v>130</v>
      </c>
      <c r="C160" s="23">
        <v>401</v>
      </c>
      <c r="D160" s="23"/>
      <c r="E160" s="46" t="s">
        <v>635</v>
      </c>
      <c r="F160" s="15" t="s">
        <v>88</v>
      </c>
      <c r="G160" s="14" t="s">
        <v>356</v>
      </c>
      <c r="H160" s="27"/>
      <c r="I160" s="27" t="s">
        <v>636</v>
      </c>
      <c r="J160" s="27" t="s">
        <v>637</v>
      </c>
      <c r="K160" s="12"/>
      <c r="L160" s="17">
        <v>431836.366411464</v>
      </c>
      <c r="M160" s="17">
        <v>570991.14683380001</v>
      </c>
      <c r="N160" s="62">
        <v>0.27</v>
      </c>
      <c r="O160" s="57">
        <v>0.27</v>
      </c>
      <c r="P160" s="36">
        <v>11</v>
      </c>
      <c r="Q160" s="13" t="s">
        <v>68</v>
      </c>
      <c r="R160" s="13">
        <v>2014</v>
      </c>
      <c r="S160" s="23" t="s">
        <v>638</v>
      </c>
      <c r="T160" s="23" t="s">
        <v>496</v>
      </c>
      <c r="U160" s="20" t="s">
        <v>492</v>
      </c>
      <c r="V160" s="14"/>
      <c r="W160" s="13" t="s">
        <v>73</v>
      </c>
      <c r="X160" s="23" t="s">
        <v>336</v>
      </c>
      <c r="Y160" s="13" t="str">
        <f>IF(AA160&gt;0,AA$1,IF(AB160&gt;0,AB$1,IF(AC160&gt;0,AC$1,IF(AD160&gt;0,AD$1, IF(E160="completed site","completed site","not presently developable")))))</f>
        <v>6 to 10 years</v>
      </c>
      <c r="Z160" s="13" t="str">
        <f>IF(AD160&gt;0,AD$1,IF(AC160&gt;0,AC$1,IF(AB160&gt;0,AB$1,IF(AA160&gt;0,AA$1, IF(E160="completed site","completed site","not achievable")))))</f>
        <v>6 to 10 years</v>
      </c>
      <c r="AA160" s="19">
        <f t="shared" si="16"/>
        <v>0</v>
      </c>
      <c r="AB160" s="19">
        <f t="shared" si="13"/>
        <v>11</v>
      </c>
      <c r="AC160" s="19">
        <f t="shared" si="15"/>
        <v>0</v>
      </c>
      <c r="AD160" s="19">
        <f t="shared" si="14"/>
        <v>0</v>
      </c>
      <c r="AE160" s="19">
        <f t="shared" si="17"/>
        <v>11</v>
      </c>
      <c r="AF160" s="23"/>
      <c r="AG160" s="23"/>
      <c r="AH160" s="23"/>
      <c r="AI160" s="23"/>
      <c r="AJ160" s="23"/>
      <c r="AK160" s="23"/>
      <c r="AL160" s="23">
        <v>11</v>
      </c>
      <c r="AM160" s="23"/>
      <c r="AN160" s="23"/>
      <c r="AO160" s="23"/>
      <c r="AP160" s="23"/>
      <c r="AQ160" s="23"/>
      <c r="AR160" s="23"/>
      <c r="AS160" s="23"/>
      <c r="AT160" s="23"/>
      <c r="AU160" s="23"/>
      <c r="AV160" s="36"/>
      <c r="BD160" s="1"/>
    </row>
    <row r="161" spans="1:56" ht="41.4" x14ac:dyDescent="0.3">
      <c r="A161" s="95"/>
      <c r="B161" s="16">
        <v>131</v>
      </c>
      <c r="C161" s="23">
        <v>402</v>
      </c>
      <c r="D161" s="23"/>
      <c r="E161" s="46" t="s">
        <v>639</v>
      </c>
      <c r="F161" s="15" t="s">
        <v>225</v>
      </c>
      <c r="G161" s="14" t="s">
        <v>356</v>
      </c>
      <c r="H161" s="27"/>
      <c r="I161" s="27" t="s">
        <v>640</v>
      </c>
      <c r="J161" s="27" t="s">
        <v>641</v>
      </c>
      <c r="K161" s="12"/>
      <c r="L161" s="17">
        <v>428163.77224844001</v>
      </c>
      <c r="M161" s="17">
        <v>569772.55418862402</v>
      </c>
      <c r="N161" s="62">
        <v>0.18</v>
      </c>
      <c r="O161" s="57">
        <v>0.18</v>
      </c>
      <c r="P161" s="36">
        <v>7</v>
      </c>
      <c r="Q161" s="13" t="s">
        <v>68</v>
      </c>
      <c r="R161" s="13">
        <v>2014</v>
      </c>
      <c r="S161" s="23" t="s">
        <v>642</v>
      </c>
      <c r="T161" s="23" t="s">
        <v>496</v>
      </c>
      <c r="U161" s="20" t="s">
        <v>492</v>
      </c>
      <c r="V161" s="14"/>
      <c r="W161" s="13" t="s">
        <v>73</v>
      </c>
      <c r="X161" s="23" t="s">
        <v>336</v>
      </c>
      <c r="Y161" s="13" t="str">
        <f>IF(AA161&gt;0,AA$1,IF(AB161&gt;0,AB$1,IF(AC161&gt;0,AC$1,IF(AD161&gt;0,AD$1, IF(E161="completed site","completed site","not presently developable")))))</f>
        <v>6 to 10 years</v>
      </c>
      <c r="Z161" s="13" t="str">
        <f>IF(AD161&gt;0,AD$1,IF(AC161&gt;0,AC$1,IF(AB161&gt;0,AB$1,IF(AA161&gt;0,AA$1, IF(E161="completed site","completed site","not achievable")))))</f>
        <v>6 to 10 years</v>
      </c>
      <c r="AA161" s="19">
        <f t="shared" si="16"/>
        <v>0</v>
      </c>
      <c r="AB161" s="19">
        <f t="shared" si="13"/>
        <v>7</v>
      </c>
      <c r="AC161" s="19">
        <f t="shared" si="15"/>
        <v>0</v>
      </c>
      <c r="AD161" s="19">
        <f t="shared" si="14"/>
        <v>0</v>
      </c>
      <c r="AE161" s="19">
        <f t="shared" si="17"/>
        <v>7</v>
      </c>
      <c r="AF161" s="23"/>
      <c r="AG161" s="23"/>
      <c r="AH161" s="23"/>
      <c r="AI161" s="23"/>
      <c r="AJ161" s="23"/>
      <c r="AK161" s="23"/>
      <c r="AL161" s="23">
        <v>7</v>
      </c>
      <c r="AM161" s="23"/>
      <c r="AN161" s="23"/>
      <c r="AO161" s="23"/>
      <c r="AP161" s="23"/>
      <c r="AQ161" s="23"/>
      <c r="AR161" s="23"/>
      <c r="AS161" s="23"/>
      <c r="AT161" s="23"/>
      <c r="AU161" s="23"/>
      <c r="AV161" s="36"/>
      <c r="BD161" s="1"/>
    </row>
    <row r="162" spans="1:56" ht="27.6" x14ac:dyDescent="0.3">
      <c r="A162" s="99"/>
      <c r="B162" s="23"/>
      <c r="C162" s="23">
        <v>405</v>
      </c>
      <c r="D162" s="23"/>
      <c r="E162" s="46" t="s">
        <v>643</v>
      </c>
      <c r="F162" s="15" t="s">
        <v>391</v>
      </c>
      <c r="G162" s="14" t="s">
        <v>356</v>
      </c>
      <c r="H162" s="27"/>
      <c r="I162" s="14" t="s">
        <v>644</v>
      </c>
      <c r="J162" s="27"/>
      <c r="K162" s="12"/>
      <c r="L162" s="17">
        <v>434428.63616082998</v>
      </c>
      <c r="M162" s="17">
        <v>571282.11973498203</v>
      </c>
      <c r="N162" s="57">
        <v>0.03</v>
      </c>
      <c r="O162" s="57">
        <v>0.03</v>
      </c>
      <c r="P162" s="36">
        <v>8</v>
      </c>
      <c r="Q162" s="13" t="s">
        <v>68</v>
      </c>
      <c r="R162" s="13">
        <v>2014</v>
      </c>
      <c r="S162" s="23" t="s">
        <v>645</v>
      </c>
      <c r="T162" s="23" t="s">
        <v>70</v>
      </c>
      <c r="U162" s="20" t="s">
        <v>353</v>
      </c>
      <c r="V162" s="14"/>
      <c r="W162" s="13" t="s">
        <v>73</v>
      </c>
      <c r="X162" s="23" t="s">
        <v>336</v>
      </c>
      <c r="Y162" s="13" t="str">
        <f>IF(AA162&gt;0,AA$1,IF(AB162&gt;0,AB$1,IF(AC162&gt;0,AC$1,IF(AD162&gt;0,AD$1, IF(E162="completed site","completed site","not presently developable")))))</f>
        <v>6 to 10 years</v>
      </c>
      <c r="Z162" s="13" t="str">
        <f>IF(AD162&gt;0,AD$1,IF(AC162&gt;0,AC$1,IF(AB162&gt;0,AB$1,IF(AA162&gt;0,AA$1, IF(E162="completed site","completed site","not achievable")))))</f>
        <v>6 to 10 years</v>
      </c>
      <c r="AA162" s="19">
        <f t="shared" si="16"/>
        <v>0</v>
      </c>
      <c r="AB162" s="19">
        <f t="shared" si="13"/>
        <v>8</v>
      </c>
      <c r="AC162" s="19">
        <f t="shared" si="15"/>
        <v>0</v>
      </c>
      <c r="AD162" s="19">
        <f t="shared" si="14"/>
        <v>0</v>
      </c>
      <c r="AE162" s="19">
        <f t="shared" si="17"/>
        <v>8</v>
      </c>
      <c r="AF162" s="23"/>
      <c r="AG162" s="23"/>
      <c r="AH162" s="23"/>
      <c r="AI162" s="23"/>
      <c r="AJ162" s="23"/>
      <c r="AK162" s="23"/>
      <c r="AL162" s="23">
        <v>8</v>
      </c>
      <c r="AM162" s="23"/>
      <c r="AN162" s="23"/>
      <c r="AO162" s="23"/>
      <c r="AP162" s="23"/>
      <c r="AQ162" s="23"/>
      <c r="AR162" s="23"/>
      <c r="AS162" s="23"/>
      <c r="AT162" s="23"/>
      <c r="AU162" s="23"/>
      <c r="AV162" s="36"/>
      <c r="BD162" s="1"/>
    </row>
    <row r="163" spans="1:56" ht="55.2" x14ac:dyDescent="0.3">
      <c r="A163" s="95"/>
      <c r="B163" s="16">
        <v>134</v>
      </c>
      <c r="C163" s="23">
        <v>406</v>
      </c>
      <c r="D163" s="23"/>
      <c r="E163" s="46" t="s">
        <v>646</v>
      </c>
      <c r="F163" s="15" t="s">
        <v>236</v>
      </c>
      <c r="G163" s="14" t="s">
        <v>356</v>
      </c>
      <c r="H163" s="27"/>
      <c r="I163" s="27" t="s">
        <v>647</v>
      </c>
      <c r="J163" s="27" t="s">
        <v>648</v>
      </c>
      <c r="K163" s="12"/>
      <c r="L163" s="17">
        <v>427806.17201713298</v>
      </c>
      <c r="M163" s="17">
        <v>570686.56653720106</v>
      </c>
      <c r="N163" s="57">
        <v>2.42</v>
      </c>
      <c r="O163" s="57">
        <v>1.8149999999999999</v>
      </c>
      <c r="P163" s="36">
        <v>0</v>
      </c>
      <c r="Q163" s="13" t="s">
        <v>842</v>
      </c>
      <c r="R163" s="13">
        <v>2014</v>
      </c>
      <c r="S163" s="23" t="s">
        <v>649</v>
      </c>
      <c r="T163" s="23" t="s">
        <v>348</v>
      </c>
      <c r="U163" s="20"/>
      <c r="V163" s="14"/>
      <c r="W163" s="13" t="s">
        <v>336</v>
      </c>
      <c r="X163" s="23" t="s">
        <v>336</v>
      </c>
      <c r="Y163" s="13" t="str">
        <f>IF(AA163&gt;0,AA$1,IF(AB163&gt;0,AB$1,IF(AC163&gt;0,AC$1,IF(AD163&gt;0,AD$1, IF(E163="completed site","completed site","not presently developable")))))</f>
        <v>not presently developable</v>
      </c>
      <c r="Z163" s="13" t="str">
        <f>IF(AD163&gt;0,AD$1,IF(AC163&gt;0,AC$1,IF(AB163&gt;0,AB$1,IF(AA163&gt;0,AA$1, IF(E163="completed site","completed site","not achievable")))))</f>
        <v>not achievable</v>
      </c>
      <c r="AA163" s="19">
        <f t="shared" si="16"/>
        <v>0</v>
      </c>
      <c r="AB163" s="19">
        <f t="shared" si="13"/>
        <v>0</v>
      </c>
      <c r="AC163" s="19">
        <f t="shared" si="15"/>
        <v>0</v>
      </c>
      <c r="AD163" s="19">
        <f t="shared" si="14"/>
        <v>0</v>
      </c>
      <c r="AE163" s="19">
        <f t="shared" si="17"/>
        <v>0</v>
      </c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36"/>
    </row>
    <row r="164" spans="1:56" ht="27.6" x14ac:dyDescent="0.3">
      <c r="A164" s="99"/>
      <c r="B164" s="16">
        <v>136</v>
      </c>
      <c r="C164" s="23">
        <v>410</v>
      </c>
      <c r="D164" s="23"/>
      <c r="E164" s="46" t="s">
        <v>650</v>
      </c>
      <c r="F164" s="15" t="s">
        <v>236</v>
      </c>
      <c r="G164" s="14" t="s">
        <v>393</v>
      </c>
      <c r="H164" s="27" t="s">
        <v>651</v>
      </c>
      <c r="I164" s="27" t="s">
        <v>651</v>
      </c>
      <c r="J164" s="27"/>
      <c r="K164" s="12"/>
      <c r="L164" s="17">
        <v>429619.96398477699</v>
      </c>
      <c r="M164" s="17">
        <v>570079.04005013697</v>
      </c>
      <c r="N164" s="57">
        <v>1.7</v>
      </c>
      <c r="O164" s="57">
        <v>1.53</v>
      </c>
      <c r="P164" s="36">
        <v>65</v>
      </c>
      <c r="Q164" s="13" t="s">
        <v>68</v>
      </c>
      <c r="R164" s="13">
        <v>2014</v>
      </c>
      <c r="S164" s="23" t="s">
        <v>652</v>
      </c>
      <c r="T164" s="23" t="s">
        <v>82</v>
      </c>
      <c r="U164" s="20" t="s">
        <v>353</v>
      </c>
      <c r="V164" s="14"/>
      <c r="W164" s="13" t="s">
        <v>73</v>
      </c>
      <c r="X164" s="23" t="s">
        <v>336</v>
      </c>
      <c r="Y164" s="13" t="str">
        <f>IF(AA164&gt;0,AA$1,IF(AB164&gt;0,AB$1,IF(AC164&gt;0,AC$1,IF(AD164&gt;0,AD$1, IF(E164="completed site","completed site","not presently developable")))))</f>
        <v>6 to 10 years</v>
      </c>
      <c r="Z164" s="13" t="str">
        <f>IF(AD164&gt;0,AD$1,IF(AC164&gt;0,AC$1,IF(AB164&gt;0,AB$1,IF(AA164&gt;0,AA$1, IF(E164="completed site","completed site","not achievable")))))</f>
        <v>6 to 10 years</v>
      </c>
      <c r="AA164" s="19">
        <f t="shared" si="16"/>
        <v>0</v>
      </c>
      <c r="AB164" s="19">
        <f t="shared" si="13"/>
        <v>65</v>
      </c>
      <c r="AC164" s="19">
        <f t="shared" si="15"/>
        <v>0</v>
      </c>
      <c r="AD164" s="19">
        <f t="shared" si="14"/>
        <v>0</v>
      </c>
      <c r="AE164" s="19">
        <f t="shared" si="17"/>
        <v>65</v>
      </c>
      <c r="AF164" s="23"/>
      <c r="AG164" s="23"/>
      <c r="AH164" s="23"/>
      <c r="AI164" s="23"/>
      <c r="AJ164" s="75"/>
      <c r="AK164" s="23"/>
      <c r="AL164" s="23">
        <v>20</v>
      </c>
      <c r="AM164" s="23">
        <v>20</v>
      </c>
      <c r="AN164" s="23">
        <v>25</v>
      </c>
      <c r="AO164" s="23"/>
      <c r="AP164" s="23"/>
      <c r="AQ164" s="23"/>
      <c r="AR164" s="23"/>
      <c r="AS164" s="23"/>
      <c r="AT164" s="23"/>
      <c r="AU164" s="23"/>
      <c r="AV164" s="36"/>
      <c r="BD164" s="1"/>
    </row>
    <row r="165" spans="1:56" ht="41.4" x14ac:dyDescent="0.3">
      <c r="A165" s="99"/>
      <c r="B165" s="16">
        <v>138</v>
      </c>
      <c r="C165" s="23">
        <v>412</v>
      </c>
      <c r="D165" s="23"/>
      <c r="E165" s="46" t="s">
        <v>653</v>
      </c>
      <c r="F165" s="15" t="s">
        <v>201</v>
      </c>
      <c r="G165" s="14" t="s">
        <v>393</v>
      </c>
      <c r="H165" s="27"/>
      <c r="I165" s="27" t="s">
        <v>654</v>
      </c>
      <c r="J165" s="27" t="s">
        <v>187</v>
      </c>
      <c r="K165" s="12"/>
      <c r="L165" s="17">
        <v>435777.024149006</v>
      </c>
      <c r="M165" s="17">
        <v>572158.59203144803</v>
      </c>
      <c r="N165" s="57">
        <v>0.16</v>
      </c>
      <c r="O165" s="57">
        <v>0.16</v>
      </c>
      <c r="P165" s="36">
        <v>28</v>
      </c>
      <c r="Q165" s="13" t="s">
        <v>68</v>
      </c>
      <c r="R165" s="13">
        <v>2014</v>
      </c>
      <c r="S165" s="23" t="s">
        <v>655</v>
      </c>
      <c r="T165" s="23" t="s">
        <v>70</v>
      </c>
      <c r="U165" s="20" t="s">
        <v>353</v>
      </c>
      <c r="V165" s="14"/>
      <c r="W165" s="13" t="s">
        <v>73</v>
      </c>
      <c r="X165" s="23" t="s">
        <v>336</v>
      </c>
      <c r="Y165" s="13" t="str">
        <f>IF(AA165&gt;0,AA$1,IF(AB165&gt;0,AB$1,IF(AC165&gt;0,AC$1,IF(AD165&gt;0,AD$1, IF(E165="completed site","completed site","not presently developable")))))</f>
        <v>6 to 10 years</v>
      </c>
      <c r="Z165" s="13" t="str">
        <f>IF(AD165&gt;0,AD$1,IF(AC165&gt;0,AC$1,IF(AB165&gt;0,AB$1,IF(AA165&gt;0,AA$1, IF(E165="completed site","completed site","not achievable")))))</f>
        <v>6 to 10 years</v>
      </c>
      <c r="AA165" s="19">
        <f t="shared" si="16"/>
        <v>0</v>
      </c>
      <c r="AB165" s="19">
        <f t="shared" si="13"/>
        <v>28</v>
      </c>
      <c r="AC165" s="19">
        <f t="shared" si="15"/>
        <v>0</v>
      </c>
      <c r="AD165" s="19">
        <f t="shared" si="14"/>
        <v>0</v>
      </c>
      <c r="AE165" s="19">
        <f t="shared" ref="AE165:AE186" si="18">SUM(AA165:AD165)</f>
        <v>28</v>
      </c>
      <c r="AF165" s="23"/>
      <c r="AG165" s="23"/>
      <c r="AH165" s="23"/>
      <c r="AI165" s="23"/>
      <c r="AJ165" s="75"/>
      <c r="AK165" s="23"/>
      <c r="AL165" s="23">
        <v>14</v>
      </c>
      <c r="AM165" s="23">
        <v>14</v>
      </c>
      <c r="AN165" s="23"/>
      <c r="AO165" s="23"/>
      <c r="AP165" s="23"/>
      <c r="AQ165" s="23"/>
      <c r="AR165" s="23"/>
      <c r="AS165" s="23"/>
      <c r="AT165" s="23"/>
      <c r="AU165" s="23"/>
      <c r="AV165" s="36"/>
      <c r="BD165" s="1"/>
    </row>
    <row r="166" spans="1:56" ht="55.2" x14ac:dyDescent="0.3">
      <c r="A166" s="13"/>
      <c r="B166" s="23"/>
      <c r="C166" s="23">
        <v>414</v>
      </c>
      <c r="D166" s="23"/>
      <c r="E166" s="46" t="s">
        <v>656</v>
      </c>
      <c r="F166" s="15" t="s">
        <v>161</v>
      </c>
      <c r="G166" s="14" t="s">
        <v>356</v>
      </c>
      <c r="H166" s="27" t="s">
        <v>657</v>
      </c>
      <c r="I166" s="27"/>
      <c r="J166" s="27" t="s">
        <v>164</v>
      </c>
      <c r="K166" s="12"/>
      <c r="L166" s="17">
        <v>424589.80138941301</v>
      </c>
      <c r="M166" s="17">
        <v>573022.16190314596</v>
      </c>
      <c r="N166" s="57">
        <v>44.29</v>
      </c>
      <c r="O166" s="57">
        <v>33.217500000000001</v>
      </c>
      <c r="P166" s="36">
        <v>0</v>
      </c>
      <c r="Q166" s="13" t="s">
        <v>90</v>
      </c>
      <c r="R166" s="13">
        <v>2014</v>
      </c>
      <c r="S166" s="23"/>
      <c r="T166" s="23"/>
      <c r="U166" s="20"/>
      <c r="V166" s="14"/>
      <c r="W166" s="13" t="s">
        <v>336</v>
      </c>
      <c r="X166" s="23" t="s">
        <v>73</v>
      </c>
      <c r="Y166" s="13" t="str">
        <f>IF(AA166&gt;0,AA$1,IF(AB166&gt;0,AB$1,IF(AC166&gt;0,AC$1,IF(AD166&gt;0,AD$1, IF(E166="completed site","completed site","not presently developable")))))</f>
        <v>not presently developable</v>
      </c>
      <c r="Z166" s="13" t="str">
        <f>IF(AD166&gt;0,AD$1,IF(AC166&gt;0,AC$1,IF(AB166&gt;0,AB$1,IF(AA166&gt;0,AA$1, IF(E166="completed site","completed site","not achievable")))))</f>
        <v>not achievable</v>
      </c>
      <c r="AA166" s="19">
        <f t="shared" si="16"/>
        <v>0</v>
      </c>
      <c r="AB166" s="19">
        <f t="shared" si="13"/>
        <v>0</v>
      </c>
      <c r="AC166" s="19">
        <f t="shared" si="15"/>
        <v>0</v>
      </c>
      <c r="AD166" s="19">
        <f t="shared" si="14"/>
        <v>0</v>
      </c>
      <c r="AE166" s="19">
        <f t="shared" si="18"/>
        <v>0</v>
      </c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36"/>
    </row>
    <row r="167" spans="1:56" ht="55.2" x14ac:dyDescent="0.3">
      <c r="A167" s="13"/>
      <c r="B167" s="23"/>
      <c r="C167" s="23">
        <v>415</v>
      </c>
      <c r="D167" s="23"/>
      <c r="E167" s="46" t="s">
        <v>658</v>
      </c>
      <c r="F167" s="15" t="s">
        <v>161</v>
      </c>
      <c r="G167" s="14" t="s">
        <v>356</v>
      </c>
      <c r="H167" s="27" t="s">
        <v>657</v>
      </c>
      <c r="I167" s="27"/>
      <c r="J167" s="27" t="s">
        <v>164</v>
      </c>
      <c r="K167" s="12"/>
      <c r="L167" s="17">
        <v>426375.41786311503</v>
      </c>
      <c r="M167" s="17">
        <v>573069.20222618501</v>
      </c>
      <c r="N167" s="57">
        <v>14</v>
      </c>
      <c r="O167" s="57">
        <v>10.5</v>
      </c>
      <c r="P167" s="36">
        <v>0</v>
      </c>
      <c r="Q167" s="13" t="s">
        <v>90</v>
      </c>
      <c r="R167" s="13">
        <v>2014</v>
      </c>
      <c r="S167" s="23"/>
      <c r="T167" s="23"/>
      <c r="U167" s="20"/>
      <c r="V167" s="14"/>
      <c r="W167" s="13" t="s">
        <v>336</v>
      </c>
      <c r="X167" s="23" t="s">
        <v>73</v>
      </c>
      <c r="Y167" s="13" t="str">
        <f>IF(AA167&gt;0,AA$1,IF(AB167&gt;0,AB$1,IF(AC167&gt;0,AC$1,IF(AD167&gt;0,AD$1, IF(E167="completed site","completed site","not presently developable")))))</f>
        <v>not presently developable</v>
      </c>
      <c r="Z167" s="13" t="str">
        <f>IF(AD167&gt;0,AD$1,IF(AC167&gt;0,AC$1,IF(AB167&gt;0,AB$1,IF(AA167&gt;0,AA$1, IF(E167="completed site","completed site","not achievable")))))</f>
        <v>not achievable</v>
      </c>
      <c r="AA167" s="19">
        <f t="shared" si="16"/>
        <v>0</v>
      </c>
      <c r="AB167" s="19">
        <f t="shared" si="13"/>
        <v>0</v>
      </c>
      <c r="AC167" s="19">
        <f t="shared" si="15"/>
        <v>0</v>
      </c>
      <c r="AD167" s="19">
        <f t="shared" si="14"/>
        <v>0</v>
      </c>
      <c r="AE167" s="19">
        <f t="shared" si="18"/>
        <v>0</v>
      </c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36"/>
    </row>
    <row r="168" spans="1:56" ht="55.2" x14ac:dyDescent="0.3">
      <c r="A168" s="13"/>
      <c r="B168" s="23"/>
      <c r="C168" s="23">
        <v>416</v>
      </c>
      <c r="D168" s="23"/>
      <c r="E168" s="46" t="s">
        <v>659</v>
      </c>
      <c r="F168" s="15" t="s">
        <v>161</v>
      </c>
      <c r="G168" s="14" t="s">
        <v>356</v>
      </c>
      <c r="H168" s="27" t="s">
        <v>657</v>
      </c>
      <c r="I168" s="27"/>
      <c r="J168" s="27" t="s">
        <v>164</v>
      </c>
      <c r="K168" s="12"/>
      <c r="L168" s="17">
        <v>426318.48400859599</v>
      </c>
      <c r="M168" s="17">
        <v>572662.40027936595</v>
      </c>
      <c r="N168" s="57">
        <v>5.5</v>
      </c>
      <c r="O168" s="57">
        <v>4.125</v>
      </c>
      <c r="P168" s="36">
        <v>0</v>
      </c>
      <c r="Q168" s="13" t="s">
        <v>90</v>
      </c>
      <c r="R168" s="13">
        <v>2014</v>
      </c>
      <c r="S168" s="23"/>
      <c r="T168" s="23"/>
      <c r="U168" s="20"/>
      <c r="V168" s="14"/>
      <c r="W168" s="13" t="s">
        <v>336</v>
      </c>
      <c r="X168" s="23" t="s">
        <v>73</v>
      </c>
      <c r="Y168" s="13" t="str">
        <f>IF(AA168&gt;0,AA$1,IF(AB168&gt;0,AB$1,IF(AC168&gt;0,AC$1,IF(AD168&gt;0,AD$1, IF(E168="completed site","completed site","not presently developable")))))</f>
        <v>not presently developable</v>
      </c>
      <c r="Z168" s="13" t="str">
        <f>IF(AD168&gt;0,AD$1,IF(AC168&gt;0,AC$1,IF(AB168&gt;0,AB$1,IF(AA168&gt;0,AA$1, IF(E168="completed site","completed site","not achievable")))))</f>
        <v>not achievable</v>
      </c>
      <c r="AA168" s="19">
        <f t="shared" si="16"/>
        <v>0</v>
      </c>
      <c r="AB168" s="19">
        <f t="shared" si="13"/>
        <v>0</v>
      </c>
      <c r="AC168" s="19">
        <f t="shared" si="15"/>
        <v>0</v>
      </c>
      <c r="AD168" s="19">
        <f t="shared" si="14"/>
        <v>0</v>
      </c>
      <c r="AE168" s="19">
        <f t="shared" si="18"/>
        <v>0</v>
      </c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36"/>
    </row>
    <row r="169" spans="1:56" ht="55.2" x14ac:dyDescent="0.3">
      <c r="A169" s="13"/>
      <c r="B169" s="23"/>
      <c r="C169" s="23">
        <v>417</v>
      </c>
      <c r="D169" s="23"/>
      <c r="E169" s="46" t="s">
        <v>660</v>
      </c>
      <c r="F169" s="15" t="s">
        <v>174</v>
      </c>
      <c r="G169" s="14" t="s">
        <v>356</v>
      </c>
      <c r="H169" s="27" t="s">
        <v>657</v>
      </c>
      <c r="I169" s="27"/>
      <c r="J169" s="27" t="s">
        <v>164</v>
      </c>
      <c r="K169" s="12"/>
      <c r="L169" s="17">
        <v>426601.37569231098</v>
      </c>
      <c r="M169" s="17">
        <v>572440.74834109796</v>
      </c>
      <c r="N169" s="57">
        <v>18.25</v>
      </c>
      <c r="O169" s="57">
        <v>13.6875</v>
      </c>
      <c r="P169" s="36">
        <v>0</v>
      </c>
      <c r="Q169" s="13" t="s">
        <v>90</v>
      </c>
      <c r="R169" s="13">
        <v>2014</v>
      </c>
      <c r="S169" s="23"/>
      <c r="T169" s="23"/>
      <c r="U169" s="20"/>
      <c r="V169" s="14"/>
      <c r="W169" s="13" t="s">
        <v>336</v>
      </c>
      <c r="X169" s="23" t="s">
        <v>73</v>
      </c>
      <c r="Y169" s="13" t="str">
        <f>IF(AA169&gt;0,AA$1,IF(AB169&gt;0,AB$1,IF(AC169&gt;0,AC$1,IF(AD169&gt;0,AD$1, IF(E169="completed site","completed site","not presently developable")))))</f>
        <v>not presently developable</v>
      </c>
      <c r="Z169" s="13" t="str">
        <f>IF(AD169&gt;0,AD$1,IF(AC169&gt;0,AC$1,IF(AB169&gt;0,AB$1,IF(AA169&gt;0,AA$1, IF(E169="completed site","completed site","not achievable")))))</f>
        <v>not achievable</v>
      </c>
      <c r="AA169" s="19">
        <f t="shared" si="16"/>
        <v>0</v>
      </c>
      <c r="AB169" s="19">
        <f t="shared" si="13"/>
        <v>0</v>
      </c>
      <c r="AC169" s="19">
        <f t="shared" si="15"/>
        <v>0</v>
      </c>
      <c r="AD169" s="19">
        <f t="shared" si="14"/>
        <v>0</v>
      </c>
      <c r="AE169" s="19">
        <f t="shared" si="18"/>
        <v>0</v>
      </c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36"/>
    </row>
    <row r="170" spans="1:56" ht="27.6" x14ac:dyDescent="0.3">
      <c r="A170" s="13"/>
      <c r="B170" s="23"/>
      <c r="C170" s="23">
        <v>420</v>
      </c>
      <c r="D170" s="23"/>
      <c r="E170" s="102" t="s">
        <v>661</v>
      </c>
      <c r="F170" s="15" t="s">
        <v>174</v>
      </c>
      <c r="G170" s="14" t="s">
        <v>356</v>
      </c>
      <c r="H170" s="27"/>
      <c r="I170" s="27"/>
      <c r="J170" s="27"/>
      <c r="K170" s="12"/>
      <c r="L170" s="17">
        <v>426916.17559244501</v>
      </c>
      <c r="M170" s="17">
        <v>574125.29316875897</v>
      </c>
      <c r="N170" s="57">
        <v>0.02</v>
      </c>
      <c r="O170" s="57">
        <v>0.02</v>
      </c>
      <c r="P170" s="36">
        <v>2</v>
      </c>
      <c r="Q170" s="13" t="s">
        <v>90</v>
      </c>
      <c r="R170" s="13">
        <v>2014</v>
      </c>
      <c r="S170" s="23"/>
      <c r="T170" s="23"/>
      <c r="U170" s="20"/>
      <c r="V170" s="14"/>
      <c r="W170" s="13" t="s">
        <v>73</v>
      </c>
      <c r="X170" s="23" t="s">
        <v>336</v>
      </c>
      <c r="Y170" s="13" t="str">
        <f>IF(AA170&gt;0,AA$1,IF(AB170&gt;0,AB$1,IF(AC170&gt;0,AC$1,IF(AD170&gt;0,AD$1, IF(E170="completed site","completed site","not presently developable")))))</f>
        <v>6 to 10 years</v>
      </c>
      <c r="Z170" s="13" t="str">
        <f>IF(AD170&gt;0,AD$1,IF(AC170&gt;0,AC$1,IF(AB170&gt;0,AB$1,IF(AA170&gt;0,AA$1, IF(E170="completed site","completed site","not achievable")))))</f>
        <v>6 to 10 years</v>
      </c>
      <c r="AA170" s="19">
        <f t="shared" si="16"/>
        <v>0</v>
      </c>
      <c r="AB170" s="19">
        <f t="shared" si="13"/>
        <v>4</v>
      </c>
      <c r="AC170" s="19">
        <f t="shared" si="15"/>
        <v>0</v>
      </c>
      <c r="AD170" s="19">
        <f t="shared" si="14"/>
        <v>0</v>
      </c>
      <c r="AE170" s="19">
        <f t="shared" si="18"/>
        <v>4</v>
      </c>
      <c r="AF170" s="23"/>
      <c r="AG170" s="23"/>
      <c r="AH170" s="23"/>
      <c r="AI170" s="23"/>
      <c r="AJ170" s="23"/>
      <c r="AK170" s="23"/>
      <c r="AL170" s="23">
        <v>2</v>
      </c>
      <c r="AM170" s="23">
        <v>2</v>
      </c>
      <c r="AN170" s="23"/>
      <c r="AO170" s="23"/>
      <c r="AP170" s="23"/>
      <c r="AQ170" s="23"/>
      <c r="AR170" s="23"/>
      <c r="AS170" s="23"/>
      <c r="AT170" s="23"/>
      <c r="AU170" s="23"/>
      <c r="AV170" s="36"/>
      <c r="BD170" s="1"/>
    </row>
    <row r="171" spans="1:56" ht="27.6" x14ac:dyDescent="0.3">
      <c r="A171" s="13"/>
      <c r="B171" s="23"/>
      <c r="C171" s="23">
        <v>421</v>
      </c>
      <c r="D171" s="23"/>
      <c r="E171" s="102" t="s">
        <v>662</v>
      </c>
      <c r="F171" s="15" t="s">
        <v>174</v>
      </c>
      <c r="G171" s="14" t="s">
        <v>356</v>
      </c>
      <c r="H171" s="27"/>
      <c r="I171" s="27"/>
      <c r="J171" s="27"/>
      <c r="K171" s="12"/>
      <c r="L171" s="17">
        <v>426925.27003973699</v>
      </c>
      <c r="M171" s="17">
        <v>573805.157178669</v>
      </c>
      <c r="N171" s="57">
        <v>0.01</v>
      </c>
      <c r="O171" s="57">
        <v>0.01</v>
      </c>
      <c r="P171" s="36">
        <v>1</v>
      </c>
      <c r="Q171" s="13" t="s">
        <v>90</v>
      </c>
      <c r="R171" s="13">
        <v>2014</v>
      </c>
      <c r="S171" s="23"/>
      <c r="T171" s="23"/>
      <c r="U171" s="20"/>
      <c r="V171" s="14"/>
      <c r="W171" s="13" t="s">
        <v>73</v>
      </c>
      <c r="X171" s="23" t="s">
        <v>336</v>
      </c>
      <c r="Y171" s="13" t="str">
        <f>IF(AA171&gt;0,AA$1,IF(AB171&gt;0,AB$1,IF(AC171&gt;0,AC$1,IF(AD171&gt;0,AD$1, IF(E171="completed site","completed site","not presently developable")))))</f>
        <v>6 to 10 years</v>
      </c>
      <c r="Z171" s="13" t="str">
        <f>IF(AD171&gt;0,AD$1,IF(AC171&gt;0,AC$1,IF(AB171&gt;0,AB$1,IF(AA171&gt;0,AA$1, IF(E171="completed site","completed site","not achievable")))))</f>
        <v>6 to 10 years</v>
      </c>
      <c r="AA171" s="19">
        <f t="shared" si="16"/>
        <v>0</v>
      </c>
      <c r="AB171" s="19">
        <f t="shared" si="13"/>
        <v>1</v>
      </c>
      <c r="AC171" s="19">
        <f t="shared" si="15"/>
        <v>0</v>
      </c>
      <c r="AD171" s="19">
        <f t="shared" si="14"/>
        <v>0</v>
      </c>
      <c r="AE171" s="19">
        <f t="shared" si="18"/>
        <v>1</v>
      </c>
      <c r="AF171" s="23"/>
      <c r="AG171" s="23"/>
      <c r="AH171" s="23"/>
      <c r="AI171" s="23"/>
      <c r="AJ171" s="23"/>
      <c r="AK171" s="23"/>
      <c r="AL171" s="23">
        <v>1</v>
      </c>
      <c r="AM171" s="23"/>
      <c r="AN171" s="23"/>
      <c r="AO171" s="23"/>
      <c r="AP171" s="23"/>
      <c r="AQ171" s="23"/>
      <c r="AR171" s="23"/>
      <c r="AS171" s="23"/>
      <c r="AT171" s="23"/>
      <c r="AU171" s="23"/>
      <c r="AV171" s="36"/>
      <c r="BD171" s="1"/>
    </row>
    <row r="172" spans="1:56" ht="41.4" x14ac:dyDescent="0.3">
      <c r="A172" s="13"/>
      <c r="B172" s="16">
        <v>140</v>
      </c>
      <c r="C172" s="23">
        <v>422</v>
      </c>
      <c r="D172" s="23"/>
      <c r="E172" s="102" t="s">
        <v>663</v>
      </c>
      <c r="F172" s="15" t="s">
        <v>161</v>
      </c>
      <c r="G172" s="14" t="s">
        <v>393</v>
      </c>
      <c r="H172" s="27"/>
      <c r="I172" s="27"/>
      <c r="J172" s="27"/>
      <c r="K172" s="12"/>
      <c r="L172" s="17">
        <v>426079.49713008199</v>
      </c>
      <c r="M172" s="17">
        <v>573794.85010279203</v>
      </c>
      <c r="N172" s="57">
        <v>0.27</v>
      </c>
      <c r="O172" s="57">
        <v>0.27</v>
      </c>
      <c r="P172" s="36">
        <v>10</v>
      </c>
      <c r="Q172" s="13" t="s">
        <v>68</v>
      </c>
      <c r="R172" s="13">
        <v>2014</v>
      </c>
      <c r="S172" s="23"/>
      <c r="T172" s="23"/>
      <c r="U172" s="20"/>
      <c r="V172" s="14" t="s">
        <v>664</v>
      </c>
      <c r="W172" s="13" t="s">
        <v>73</v>
      </c>
      <c r="X172" s="23" t="s">
        <v>73</v>
      </c>
      <c r="Y172" s="13" t="str">
        <f>IF(AA172&gt;0,AA$1,IF(AB172&gt;0,AB$1,IF(AC172&gt;0,AC$1,IF(AD172&gt;0,AD$1, IF(E172="completed site","completed site","not presently developable")))))</f>
        <v>6 to 10 years</v>
      </c>
      <c r="Z172" s="13" t="str">
        <f>IF(AD172&gt;0,AD$1,IF(AC172&gt;0,AC$1,IF(AB172&gt;0,AB$1,IF(AA172&gt;0,AA$1, IF(E172="completed site","completed site","not achievable")))))</f>
        <v>6 to 10 years</v>
      </c>
      <c r="AA172" s="19">
        <f t="shared" si="16"/>
        <v>0</v>
      </c>
      <c r="AB172" s="19">
        <f t="shared" si="13"/>
        <v>6</v>
      </c>
      <c r="AC172" s="19">
        <f t="shared" si="15"/>
        <v>0</v>
      </c>
      <c r="AD172" s="19">
        <f t="shared" si="14"/>
        <v>0</v>
      </c>
      <c r="AE172" s="19">
        <f t="shared" si="18"/>
        <v>6</v>
      </c>
      <c r="AF172" s="23"/>
      <c r="AG172" s="23"/>
      <c r="AH172" s="23"/>
      <c r="AI172" s="23"/>
      <c r="AJ172" s="23"/>
      <c r="AK172" s="23"/>
      <c r="AL172" s="23">
        <v>6</v>
      </c>
      <c r="AM172" s="23"/>
      <c r="AN172" s="23"/>
      <c r="AO172" s="23"/>
      <c r="AP172" s="23"/>
      <c r="AQ172" s="23"/>
      <c r="AR172" s="23"/>
      <c r="AS172" s="23"/>
      <c r="AT172" s="23"/>
      <c r="AU172" s="23"/>
      <c r="AV172" s="36"/>
      <c r="BD172" s="1"/>
    </row>
    <row r="173" spans="1:56" ht="27.6" x14ac:dyDescent="0.3">
      <c r="A173" s="13"/>
      <c r="B173" s="23"/>
      <c r="C173" s="23">
        <v>423</v>
      </c>
      <c r="D173" s="23"/>
      <c r="E173" s="102" t="s">
        <v>665</v>
      </c>
      <c r="F173" s="15" t="s">
        <v>174</v>
      </c>
      <c r="G173" s="14" t="s">
        <v>356</v>
      </c>
      <c r="H173" s="27"/>
      <c r="I173" s="27"/>
      <c r="J173" s="27"/>
      <c r="K173" s="12"/>
      <c r="L173" s="17">
        <v>426898.56205832202</v>
      </c>
      <c r="M173" s="17">
        <v>571829.71059893898</v>
      </c>
      <c r="N173" s="57">
        <v>7.0000000000000007E-2</v>
      </c>
      <c r="O173" s="57">
        <v>7.0000000000000007E-2</v>
      </c>
      <c r="P173" s="36">
        <v>3</v>
      </c>
      <c r="Q173" s="13" t="s">
        <v>90</v>
      </c>
      <c r="R173" s="13">
        <v>2014</v>
      </c>
      <c r="S173" s="23" t="s">
        <v>666</v>
      </c>
      <c r="T173" s="23"/>
      <c r="U173" s="20" t="s">
        <v>353</v>
      </c>
      <c r="V173" s="14"/>
      <c r="W173" s="13" t="s">
        <v>73</v>
      </c>
      <c r="X173" s="23" t="s">
        <v>336</v>
      </c>
      <c r="Y173" s="13" t="str">
        <f>IF(AA173&gt;0,AA$1,IF(AB173&gt;0,AB$1,IF(AC173&gt;0,AC$1,IF(AD173&gt;0,AD$1, IF(E173="completed site","completed site","not presently developable")))))</f>
        <v>6 to 10 years</v>
      </c>
      <c r="Z173" s="13" t="str">
        <f>IF(AD173&gt;0,AD$1,IF(AC173&gt;0,AC$1,IF(AB173&gt;0,AB$1,IF(AA173&gt;0,AA$1, IF(E173="completed site","completed site","not achievable")))))</f>
        <v>6 to 10 years</v>
      </c>
      <c r="AA173" s="19">
        <f t="shared" si="16"/>
        <v>0</v>
      </c>
      <c r="AB173" s="19">
        <f t="shared" si="13"/>
        <v>3</v>
      </c>
      <c r="AC173" s="19">
        <f t="shared" si="15"/>
        <v>0</v>
      </c>
      <c r="AD173" s="19">
        <f t="shared" si="14"/>
        <v>0</v>
      </c>
      <c r="AE173" s="19">
        <f t="shared" si="18"/>
        <v>3</v>
      </c>
      <c r="AF173" s="23"/>
      <c r="AG173" s="23"/>
      <c r="AH173" s="23"/>
      <c r="AI173" s="23"/>
      <c r="AJ173" s="23"/>
      <c r="AK173" s="23"/>
      <c r="AL173" s="23"/>
      <c r="AM173" s="23">
        <v>3</v>
      </c>
      <c r="AN173" s="23"/>
      <c r="AO173" s="23"/>
      <c r="AP173" s="23"/>
      <c r="AQ173" s="23"/>
      <c r="AR173" s="23"/>
      <c r="AS173" s="23"/>
      <c r="AT173" s="23"/>
      <c r="AU173" s="23"/>
      <c r="AV173" s="36"/>
      <c r="BD173" s="1"/>
    </row>
    <row r="174" spans="1:56" ht="55.2" x14ac:dyDescent="0.3">
      <c r="A174" s="13"/>
      <c r="B174" s="23"/>
      <c r="C174" s="23">
        <v>424</v>
      </c>
      <c r="D174" s="23"/>
      <c r="E174" s="102" t="s">
        <v>667</v>
      </c>
      <c r="F174" s="15" t="s">
        <v>161</v>
      </c>
      <c r="G174" s="14" t="s">
        <v>356</v>
      </c>
      <c r="H174" s="27"/>
      <c r="I174" s="27"/>
      <c r="J174" s="27"/>
      <c r="K174" s="12"/>
      <c r="L174" s="17">
        <v>424083.64588188101</v>
      </c>
      <c r="M174" s="17">
        <v>573538.19036411704</v>
      </c>
      <c r="N174" s="57">
        <v>2.0699999999999998</v>
      </c>
      <c r="O174" s="57">
        <v>1.5524999999999998</v>
      </c>
      <c r="P174" s="36">
        <v>0</v>
      </c>
      <c r="Q174" s="13" t="s">
        <v>90</v>
      </c>
      <c r="R174" s="13">
        <v>2014</v>
      </c>
      <c r="S174" s="23"/>
      <c r="T174" s="23"/>
      <c r="U174" s="20"/>
      <c r="V174" s="14"/>
      <c r="W174" s="13" t="s">
        <v>336</v>
      </c>
      <c r="X174" s="23" t="s">
        <v>73</v>
      </c>
      <c r="Y174" s="13" t="str">
        <f>IF(AA174&gt;0,AA$1,IF(AB174&gt;0,AB$1,IF(AC174&gt;0,AC$1,IF(AD174&gt;0,AD$1, IF(E174="completed site","completed site","not presently developable")))))</f>
        <v>not presently developable</v>
      </c>
      <c r="Z174" s="13" t="str">
        <f>IF(AD174&gt;0,AD$1,IF(AC174&gt;0,AC$1,IF(AB174&gt;0,AB$1,IF(AA174&gt;0,AA$1, IF(E174="completed site","completed site","not achievable")))))</f>
        <v>not achievable</v>
      </c>
      <c r="AA174" s="19">
        <f t="shared" si="16"/>
        <v>0</v>
      </c>
      <c r="AB174" s="19">
        <f t="shared" si="13"/>
        <v>0</v>
      </c>
      <c r="AC174" s="19">
        <f t="shared" si="15"/>
        <v>0</v>
      </c>
      <c r="AD174" s="19">
        <f t="shared" si="14"/>
        <v>0</v>
      </c>
      <c r="AE174" s="19">
        <f t="shared" si="18"/>
        <v>0</v>
      </c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36"/>
    </row>
    <row r="175" spans="1:56" ht="55.2" x14ac:dyDescent="0.3">
      <c r="A175" s="13"/>
      <c r="B175" s="23"/>
      <c r="C175" s="23">
        <v>425</v>
      </c>
      <c r="D175" s="23"/>
      <c r="E175" s="102" t="s">
        <v>668</v>
      </c>
      <c r="F175" s="15" t="s">
        <v>161</v>
      </c>
      <c r="G175" s="14" t="s">
        <v>356</v>
      </c>
      <c r="H175" s="27"/>
      <c r="I175" s="27"/>
      <c r="J175" s="27"/>
      <c r="K175" s="12"/>
      <c r="L175" s="17">
        <v>423977.26502400002</v>
      </c>
      <c r="M175" s="17">
        <v>574368.82182205899</v>
      </c>
      <c r="N175" s="57">
        <v>20.440000000000001</v>
      </c>
      <c r="O175" s="57">
        <v>15.330000000000002</v>
      </c>
      <c r="P175" s="36">
        <v>0</v>
      </c>
      <c r="Q175" s="13" t="s">
        <v>90</v>
      </c>
      <c r="R175" s="13">
        <v>2014</v>
      </c>
      <c r="S175" s="23"/>
      <c r="T175" s="23"/>
      <c r="U175" s="20"/>
      <c r="V175" s="14"/>
      <c r="W175" s="13" t="s">
        <v>336</v>
      </c>
      <c r="X175" s="23" t="s">
        <v>73</v>
      </c>
      <c r="Y175" s="13" t="str">
        <f>IF(AA175&gt;0,AA$1,IF(AB175&gt;0,AB$1,IF(AC175&gt;0,AC$1,IF(AD175&gt;0,AD$1, IF(E175="completed site","completed site","not presently developable")))))</f>
        <v>not presently developable</v>
      </c>
      <c r="Z175" s="13" t="str">
        <f>IF(AD175&gt;0,AD$1,IF(AC175&gt;0,AC$1,IF(AB175&gt;0,AB$1,IF(AA175&gt;0,AA$1, IF(E175="completed site","completed site","not achievable")))))</f>
        <v>not achievable</v>
      </c>
      <c r="AA175" s="19">
        <f t="shared" si="16"/>
        <v>0</v>
      </c>
      <c r="AB175" s="19">
        <f t="shared" si="13"/>
        <v>0</v>
      </c>
      <c r="AC175" s="19">
        <f t="shared" si="15"/>
        <v>0</v>
      </c>
      <c r="AD175" s="19">
        <f t="shared" si="14"/>
        <v>0</v>
      </c>
      <c r="AE175" s="19">
        <f t="shared" si="18"/>
        <v>0</v>
      </c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36"/>
    </row>
    <row r="176" spans="1:56" ht="27.6" x14ac:dyDescent="0.3">
      <c r="A176" s="99"/>
      <c r="B176" s="23"/>
      <c r="C176" s="23">
        <v>426</v>
      </c>
      <c r="D176" s="23"/>
      <c r="E176" s="48" t="s">
        <v>669</v>
      </c>
      <c r="F176" s="15" t="s">
        <v>174</v>
      </c>
      <c r="G176" s="14" t="s">
        <v>356</v>
      </c>
      <c r="H176" s="27" t="s">
        <v>168</v>
      </c>
      <c r="I176" s="27"/>
      <c r="J176" s="27"/>
      <c r="K176" s="12" t="s">
        <v>80</v>
      </c>
      <c r="L176" s="17">
        <v>426999.02137304901</v>
      </c>
      <c r="M176" s="17">
        <v>573587.92978919996</v>
      </c>
      <c r="N176" s="57">
        <v>0.08</v>
      </c>
      <c r="O176" s="57">
        <v>0.08</v>
      </c>
      <c r="P176" s="36">
        <v>3</v>
      </c>
      <c r="Q176" s="13" t="s">
        <v>90</v>
      </c>
      <c r="R176" s="13">
        <v>2014</v>
      </c>
      <c r="S176" s="23" t="s">
        <v>670</v>
      </c>
      <c r="T176" s="23" t="s">
        <v>70</v>
      </c>
      <c r="U176" s="20" t="s">
        <v>353</v>
      </c>
      <c r="V176" s="14"/>
      <c r="W176" s="13" t="s">
        <v>73</v>
      </c>
      <c r="X176" s="23" t="s">
        <v>336</v>
      </c>
      <c r="Y176" s="13" t="str">
        <f>IF(AA176&gt;0,AA$1,IF(AB176&gt;0,AB$1,IF(AC176&gt;0,AC$1,IF(AD176&gt;0,AD$1, IF(E176="completed site","completed site","not presently developable")))))</f>
        <v>6 to 10 years</v>
      </c>
      <c r="Z176" s="13" t="str">
        <f>IF(AD176&gt;0,AD$1,IF(AC176&gt;0,AC$1,IF(AB176&gt;0,AB$1,IF(AA176&gt;0,AA$1, IF(E176="completed site","completed site","not achievable")))))</f>
        <v>6 to 10 years</v>
      </c>
      <c r="AA176" s="19">
        <f t="shared" si="16"/>
        <v>0</v>
      </c>
      <c r="AB176" s="19">
        <f t="shared" si="13"/>
        <v>3</v>
      </c>
      <c r="AC176" s="19">
        <f t="shared" si="15"/>
        <v>0</v>
      </c>
      <c r="AD176" s="19">
        <f t="shared" si="14"/>
        <v>0</v>
      </c>
      <c r="AE176" s="19">
        <f t="shared" si="18"/>
        <v>3</v>
      </c>
      <c r="AF176" s="23"/>
      <c r="AG176" s="23"/>
      <c r="AH176" s="23"/>
      <c r="AI176" s="23"/>
      <c r="AJ176" s="23"/>
      <c r="AK176" s="23"/>
      <c r="AL176" s="23"/>
      <c r="AM176" s="23">
        <v>3</v>
      </c>
      <c r="AN176" s="23"/>
      <c r="AO176" s="23"/>
      <c r="AP176" s="23"/>
      <c r="AQ176" s="23"/>
      <c r="AR176" s="23"/>
      <c r="AS176" s="23"/>
      <c r="AT176" s="23"/>
      <c r="AU176" s="23"/>
      <c r="AV176" s="36"/>
      <c r="BD176" s="1"/>
    </row>
    <row r="177" spans="1:56" ht="41.4" x14ac:dyDescent="0.3">
      <c r="A177" s="99"/>
      <c r="B177" s="23"/>
      <c r="C177" s="23">
        <v>427</v>
      </c>
      <c r="D177" s="23"/>
      <c r="E177" s="48" t="s">
        <v>671</v>
      </c>
      <c r="F177" s="15" t="s">
        <v>174</v>
      </c>
      <c r="G177" s="14" t="s">
        <v>356</v>
      </c>
      <c r="H177" s="27" t="s">
        <v>168</v>
      </c>
      <c r="I177" s="27"/>
      <c r="J177" s="27"/>
      <c r="K177" s="12" t="s">
        <v>80</v>
      </c>
      <c r="L177" s="17">
        <v>427155.69869609497</v>
      </c>
      <c r="M177" s="17">
        <v>571168.74575544603</v>
      </c>
      <c r="N177" s="57">
        <v>0.74</v>
      </c>
      <c r="O177" s="57">
        <v>0.66600000000000004</v>
      </c>
      <c r="P177" s="36">
        <v>6</v>
      </c>
      <c r="Q177" s="13" t="s">
        <v>90</v>
      </c>
      <c r="R177" s="13">
        <v>2014</v>
      </c>
      <c r="S177" s="23" t="s">
        <v>672</v>
      </c>
      <c r="T177" s="23" t="s">
        <v>70</v>
      </c>
      <c r="U177" s="20" t="s">
        <v>353</v>
      </c>
      <c r="V177" s="14"/>
      <c r="W177" s="13" t="s">
        <v>73</v>
      </c>
      <c r="X177" s="23" t="s">
        <v>336</v>
      </c>
      <c r="Y177" s="13" t="str">
        <f>IF(AA177&gt;0,AA$1,IF(AB177&gt;0,AB$1,IF(AC177&gt;0,AC$1,IF(AD177&gt;0,AD$1, IF(E177="completed site","completed site","not presently developable")))))</f>
        <v>6 to 10 years</v>
      </c>
      <c r="Z177" s="13" t="str">
        <f>IF(AD177&gt;0,AD$1,IF(AC177&gt;0,AC$1,IF(AB177&gt;0,AB$1,IF(AA177&gt;0,AA$1, IF(E177="completed site","completed site","not achievable")))))</f>
        <v>6 to 10 years</v>
      </c>
      <c r="AA177" s="19">
        <f t="shared" si="16"/>
        <v>0</v>
      </c>
      <c r="AB177" s="19">
        <f t="shared" si="13"/>
        <v>6</v>
      </c>
      <c r="AC177" s="19">
        <f t="shared" si="15"/>
        <v>0</v>
      </c>
      <c r="AD177" s="19">
        <f t="shared" si="14"/>
        <v>0</v>
      </c>
      <c r="AE177" s="19">
        <f t="shared" si="18"/>
        <v>6</v>
      </c>
      <c r="AF177" s="23"/>
      <c r="AG177" s="23"/>
      <c r="AH177" s="23"/>
      <c r="AI177" s="23"/>
      <c r="AJ177" s="23"/>
      <c r="AK177" s="23"/>
      <c r="AL177" s="23"/>
      <c r="AM177" s="23">
        <v>6</v>
      </c>
      <c r="AN177" s="23"/>
      <c r="AO177" s="23"/>
      <c r="AP177" s="23"/>
      <c r="AQ177" s="23"/>
      <c r="AR177" s="23"/>
      <c r="AS177" s="23"/>
      <c r="AT177" s="23"/>
      <c r="AU177" s="23"/>
      <c r="AV177" s="36"/>
      <c r="BD177" s="1"/>
    </row>
    <row r="178" spans="1:56" ht="27.6" x14ac:dyDescent="0.3">
      <c r="A178" s="13"/>
      <c r="B178" s="23"/>
      <c r="C178" s="23">
        <v>428</v>
      </c>
      <c r="D178" s="23"/>
      <c r="E178" s="48" t="s">
        <v>673</v>
      </c>
      <c r="F178" s="15" t="s">
        <v>174</v>
      </c>
      <c r="G178" s="14" t="s">
        <v>356</v>
      </c>
      <c r="H178" s="27" t="s">
        <v>168</v>
      </c>
      <c r="I178" s="27"/>
      <c r="J178" s="27"/>
      <c r="K178" s="12" t="s">
        <v>80</v>
      </c>
      <c r="L178" s="17">
        <v>426873.62592421297</v>
      </c>
      <c r="M178" s="17">
        <v>572075.89429869095</v>
      </c>
      <c r="N178" s="57">
        <v>0.1</v>
      </c>
      <c r="O178" s="57">
        <v>0.1</v>
      </c>
      <c r="P178" s="36">
        <v>4</v>
      </c>
      <c r="Q178" s="13" t="s">
        <v>90</v>
      </c>
      <c r="R178" s="13">
        <v>2014</v>
      </c>
      <c r="S178" s="23"/>
      <c r="T178" s="23"/>
      <c r="U178" s="20"/>
      <c r="V178" s="14"/>
      <c r="W178" s="13" t="s">
        <v>73</v>
      </c>
      <c r="X178" s="23" t="s">
        <v>336</v>
      </c>
      <c r="Y178" s="13" t="str">
        <f>IF(AA178&gt;0,AA$1,IF(AB178&gt;0,AB$1,IF(AC178&gt;0,AC$1,IF(AD178&gt;0,AD$1, IF(E178="completed site","completed site","not presently developable")))))</f>
        <v>6 to 10 years</v>
      </c>
      <c r="Z178" s="13" t="str">
        <f>IF(AD178&gt;0,AD$1,IF(AC178&gt;0,AC$1,IF(AB178&gt;0,AB$1,IF(AA178&gt;0,AA$1, IF(E178="completed site","completed site","not achievable")))))</f>
        <v>6 to 10 years</v>
      </c>
      <c r="AA178" s="19">
        <f t="shared" si="16"/>
        <v>0</v>
      </c>
      <c r="AB178" s="19">
        <f t="shared" si="13"/>
        <v>4</v>
      </c>
      <c r="AC178" s="19">
        <f t="shared" si="15"/>
        <v>0</v>
      </c>
      <c r="AD178" s="19">
        <f t="shared" si="14"/>
        <v>0</v>
      </c>
      <c r="AE178" s="19">
        <f t="shared" si="18"/>
        <v>4</v>
      </c>
      <c r="AF178" s="23"/>
      <c r="AG178" s="23"/>
      <c r="AH178" s="23"/>
      <c r="AI178" s="23"/>
      <c r="AJ178" s="23"/>
      <c r="AK178" s="23"/>
      <c r="AL178" s="23"/>
      <c r="AM178" s="23">
        <v>4</v>
      </c>
      <c r="AN178" s="23"/>
      <c r="AO178" s="23"/>
      <c r="AP178" s="23"/>
      <c r="AQ178" s="23"/>
      <c r="AR178" s="23"/>
      <c r="AS178" s="23"/>
      <c r="AT178" s="23"/>
      <c r="AU178" s="23"/>
      <c r="AV178" s="36"/>
      <c r="BD178" s="1"/>
    </row>
    <row r="179" spans="1:56" ht="27.6" x14ac:dyDescent="0.3">
      <c r="A179" s="99"/>
      <c r="B179" s="23"/>
      <c r="C179" s="23">
        <v>429</v>
      </c>
      <c r="D179" s="23"/>
      <c r="E179" s="48" t="s">
        <v>674</v>
      </c>
      <c r="F179" s="15" t="s">
        <v>161</v>
      </c>
      <c r="G179" s="14" t="s">
        <v>356</v>
      </c>
      <c r="H179" s="27" t="s">
        <v>168</v>
      </c>
      <c r="I179" s="27"/>
      <c r="J179" s="27"/>
      <c r="K179" s="12" t="s">
        <v>80</v>
      </c>
      <c r="L179" s="17">
        <v>426275.40517627797</v>
      </c>
      <c r="M179" s="17">
        <v>573678.75433541799</v>
      </c>
      <c r="N179" s="57">
        <v>0.06</v>
      </c>
      <c r="O179" s="57">
        <v>0.06</v>
      </c>
      <c r="P179" s="36">
        <v>2</v>
      </c>
      <c r="Q179" s="13" t="s">
        <v>90</v>
      </c>
      <c r="R179" s="13">
        <v>2014</v>
      </c>
      <c r="S179" s="23" t="s">
        <v>675</v>
      </c>
      <c r="T179" s="23" t="s">
        <v>70</v>
      </c>
      <c r="U179" s="20" t="s">
        <v>353</v>
      </c>
      <c r="V179" s="14"/>
      <c r="W179" s="13" t="s">
        <v>73</v>
      </c>
      <c r="X179" s="23" t="s">
        <v>336</v>
      </c>
      <c r="Y179" s="13" t="str">
        <f>IF(AA179&gt;0,AA$1,IF(AB179&gt;0,AB$1,IF(AC179&gt;0,AC$1,IF(AD179&gt;0,AD$1, IF(E179="completed site","completed site","not presently developable")))))</f>
        <v>6 to 10 years</v>
      </c>
      <c r="Z179" s="13" t="str">
        <f>IF(AD179&gt;0,AD$1,IF(AC179&gt;0,AC$1,IF(AB179&gt;0,AB$1,IF(AA179&gt;0,AA$1, IF(E179="completed site","completed site","not achievable")))))</f>
        <v>6 to 10 years</v>
      </c>
      <c r="AA179" s="19">
        <f t="shared" si="16"/>
        <v>0</v>
      </c>
      <c r="AB179" s="19">
        <f t="shared" si="13"/>
        <v>2</v>
      </c>
      <c r="AC179" s="19">
        <f t="shared" si="15"/>
        <v>0</v>
      </c>
      <c r="AD179" s="19">
        <f t="shared" si="14"/>
        <v>0</v>
      </c>
      <c r="AE179" s="19">
        <f t="shared" si="18"/>
        <v>2</v>
      </c>
      <c r="AF179" s="23"/>
      <c r="AG179" s="23"/>
      <c r="AH179" s="23"/>
      <c r="AI179" s="23"/>
      <c r="AJ179" s="23"/>
      <c r="AK179" s="23"/>
      <c r="AL179" s="23"/>
      <c r="AM179" s="23">
        <v>2</v>
      </c>
      <c r="AN179" s="23"/>
      <c r="AO179" s="23"/>
      <c r="AP179" s="23"/>
      <c r="AQ179" s="23"/>
      <c r="AR179" s="23"/>
      <c r="AS179" s="23"/>
      <c r="AT179" s="23"/>
      <c r="AU179" s="23"/>
      <c r="AV179" s="36"/>
      <c r="BD179" s="1"/>
    </row>
    <row r="180" spans="1:56" ht="55.2" x14ac:dyDescent="0.3">
      <c r="A180" s="13"/>
      <c r="B180" s="23"/>
      <c r="C180" s="23">
        <v>431</v>
      </c>
      <c r="D180" s="23"/>
      <c r="E180" s="48" t="s">
        <v>676</v>
      </c>
      <c r="F180" s="15" t="s">
        <v>161</v>
      </c>
      <c r="G180" s="14" t="s">
        <v>356</v>
      </c>
      <c r="H180" s="27"/>
      <c r="I180" s="27"/>
      <c r="J180" s="27"/>
      <c r="K180" s="12" t="s">
        <v>80</v>
      </c>
      <c r="L180" s="17">
        <v>423796.490332841</v>
      </c>
      <c r="M180" s="17">
        <v>573410.17920159805</v>
      </c>
      <c r="N180" s="57">
        <v>1.83</v>
      </c>
      <c r="O180" s="57">
        <v>1.647</v>
      </c>
      <c r="P180" s="36">
        <v>0</v>
      </c>
      <c r="Q180" s="13" t="s">
        <v>90</v>
      </c>
      <c r="R180" s="13">
        <v>2014</v>
      </c>
      <c r="S180" s="23"/>
      <c r="T180" s="23"/>
      <c r="U180" s="20"/>
      <c r="V180" s="14"/>
      <c r="W180" s="13" t="s">
        <v>336</v>
      </c>
      <c r="X180" s="23" t="s">
        <v>336</v>
      </c>
      <c r="Y180" s="13" t="str">
        <f>IF(AA180&gt;0,AA$1,IF(AB180&gt;0,AB$1,IF(AC180&gt;0,AC$1,IF(AD180&gt;0,AD$1, IF(E180="completed site","completed site","not presently developable")))))</f>
        <v>not presently developable</v>
      </c>
      <c r="Z180" s="13" t="str">
        <f>IF(AD180&gt;0,AD$1,IF(AC180&gt;0,AC$1,IF(AB180&gt;0,AB$1,IF(AA180&gt;0,AA$1, IF(E180="completed site","completed site","not achievable")))))</f>
        <v>not achievable</v>
      </c>
      <c r="AA180" s="19">
        <f t="shared" si="16"/>
        <v>0</v>
      </c>
      <c r="AB180" s="19">
        <f t="shared" si="13"/>
        <v>0</v>
      </c>
      <c r="AC180" s="19">
        <f t="shared" si="15"/>
        <v>0</v>
      </c>
      <c r="AD180" s="19">
        <f t="shared" si="14"/>
        <v>0</v>
      </c>
      <c r="AE180" s="19">
        <f t="shared" si="18"/>
        <v>0</v>
      </c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36"/>
    </row>
    <row r="181" spans="1:56" ht="55.2" x14ac:dyDescent="0.3">
      <c r="A181" s="95"/>
      <c r="B181" s="23"/>
      <c r="C181" s="23">
        <v>435</v>
      </c>
      <c r="D181" s="23"/>
      <c r="E181" s="48" t="s">
        <v>677</v>
      </c>
      <c r="F181" s="15" t="s">
        <v>478</v>
      </c>
      <c r="G181" s="14" t="s">
        <v>356</v>
      </c>
      <c r="H181" s="27"/>
      <c r="I181" s="27" t="s">
        <v>678</v>
      </c>
      <c r="J181" s="27" t="s">
        <v>679</v>
      </c>
      <c r="K181" s="12"/>
      <c r="L181" s="17">
        <v>430983.771922332</v>
      </c>
      <c r="M181" s="17">
        <v>568440.813470811</v>
      </c>
      <c r="N181" s="57">
        <v>0.8</v>
      </c>
      <c r="O181" s="57">
        <v>0.72</v>
      </c>
      <c r="P181" s="36">
        <v>0</v>
      </c>
      <c r="Q181" s="13" t="s">
        <v>90</v>
      </c>
      <c r="R181" s="13">
        <v>2014</v>
      </c>
      <c r="S181" s="23" t="s">
        <v>680</v>
      </c>
      <c r="T181" s="23" t="s">
        <v>70</v>
      </c>
      <c r="U181" s="20" t="s">
        <v>681</v>
      </c>
      <c r="V181" s="14"/>
      <c r="W181" s="13" t="s">
        <v>336</v>
      </c>
      <c r="X181" s="23" t="s">
        <v>73</v>
      </c>
      <c r="Y181" s="13" t="str">
        <f>IF(AA181&gt;0,AA$1,IF(AB181&gt;0,AB$1,IF(AC181&gt;0,AC$1,IF(AD181&gt;0,AD$1, IF(E181="completed site","completed site","not presently developable")))))</f>
        <v>not presently developable</v>
      </c>
      <c r="Z181" s="13" t="str">
        <f>IF(AD181&gt;0,AD$1,IF(AC181&gt;0,AC$1,IF(AB181&gt;0,AB$1,IF(AA181&gt;0,AA$1, IF(E181="completed site","completed site","not achievable")))))</f>
        <v>not achievable</v>
      </c>
      <c r="AA181" s="19">
        <f t="shared" si="16"/>
        <v>0</v>
      </c>
      <c r="AB181" s="19">
        <f t="shared" si="13"/>
        <v>0</v>
      </c>
      <c r="AC181" s="19">
        <f t="shared" si="15"/>
        <v>0</v>
      </c>
      <c r="AD181" s="19">
        <f t="shared" si="14"/>
        <v>0</v>
      </c>
      <c r="AE181" s="19">
        <f t="shared" si="18"/>
        <v>0</v>
      </c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36"/>
    </row>
    <row r="182" spans="1:56" ht="41.4" x14ac:dyDescent="0.3">
      <c r="A182" s="99"/>
      <c r="B182" s="23"/>
      <c r="C182" s="23">
        <v>437</v>
      </c>
      <c r="D182" s="23"/>
      <c r="E182" s="48" t="s">
        <v>682</v>
      </c>
      <c r="F182" s="15" t="s">
        <v>137</v>
      </c>
      <c r="G182" s="14" t="s">
        <v>356</v>
      </c>
      <c r="H182" s="27"/>
      <c r="I182" s="27" t="s">
        <v>683</v>
      </c>
      <c r="J182" s="27"/>
      <c r="K182" s="12"/>
      <c r="L182" s="17">
        <v>436342.78578485199</v>
      </c>
      <c r="M182" s="17">
        <v>568880.68227776804</v>
      </c>
      <c r="N182" s="57">
        <v>0.72</v>
      </c>
      <c r="O182" s="57">
        <v>0.65</v>
      </c>
      <c r="P182" s="36">
        <v>22</v>
      </c>
      <c r="Q182" s="13" t="s">
        <v>315</v>
      </c>
      <c r="R182" s="13">
        <v>2015</v>
      </c>
      <c r="S182" s="23" t="s">
        <v>684</v>
      </c>
      <c r="T182" s="23" t="s">
        <v>70</v>
      </c>
      <c r="U182" s="20" t="s">
        <v>353</v>
      </c>
      <c r="V182" s="14"/>
      <c r="W182" s="13" t="s">
        <v>73</v>
      </c>
      <c r="X182" s="23" t="s">
        <v>336</v>
      </c>
      <c r="Y182" s="13" t="str">
        <f>IF(AA182&gt;0,AA$1,IF(AB182&gt;0,AB$1,IF(AC182&gt;0,AC$1,IF(AD182&gt;0,AD$1, IF(E182="completed site","completed site","not presently developable")))))</f>
        <v>6 to 10 years</v>
      </c>
      <c r="Z182" s="13" t="str">
        <f>IF(AD182&gt;0,AD$1,IF(AC182&gt;0,AC$1,IF(AB182&gt;0,AB$1,IF(AA182&gt;0,AA$1, IF(E182="completed site","completed site","not achievable")))))</f>
        <v>6 to 10 years</v>
      </c>
      <c r="AA182" s="19">
        <f t="shared" si="16"/>
        <v>0</v>
      </c>
      <c r="AB182" s="19">
        <f t="shared" si="13"/>
        <v>22</v>
      </c>
      <c r="AC182" s="19">
        <f t="shared" si="15"/>
        <v>0</v>
      </c>
      <c r="AD182" s="19">
        <f t="shared" si="14"/>
        <v>0</v>
      </c>
      <c r="AE182" s="19">
        <f t="shared" si="18"/>
        <v>22</v>
      </c>
      <c r="AF182" s="23"/>
      <c r="AG182" s="23"/>
      <c r="AH182" s="23"/>
      <c r="AI182" s="23"/>
      <c r="AJ182" s="23"/>
      <c r="AK182" s="23"/>
      <c r="AL182" s="23">
        <v>11</v>
      </c>
      <c r="AM182" s="23">
        <v>11</v>
      </c>
      <c r="AN182" s="23"/>
      <c r="AO182" s="23"/>
      <c r="AP182" s="23"/>
      <c r="AQ182" s="23"/>
      <c r="AR182" s="23"/>
      <c r="AS182" s="23"/>
      <c r="AT182" s="23"/>
      <c r="AU182" s="23"/>
      <c r="AV182" s="36"/>
      <c r="BD182" s="1"/>
    </row>
    <row r="183" spans="1:56" ht="41.4" x14ac:dyDescent="0.3">
      <c r="A183" s="33">
        <v>1139</v>
      </c>
      <c r="B183" s="23"/>
      <c r="C183" s="23">
        <v>457</v>
      </c>
      <c r="D183" s="23"/>
      <c r="E183" s="103" t="s">
        <v>685</v>
      </c>
      <c r="F183" s="33" t="s">
        <v>137</v>
      </c>
      <c r="G183" s="14" t="s">
        <v>356</v>
      </c>
      <c r="H183" s="27"/>
      <c r="I183" s="27" t="s">
        <v>686</v>
      </c>
      <c r="J183" s="27"/>
      <c r="K183" s="12"/>
      <c r="L183" s="17">
        <v>435913.72716869501</v>
      </c>
      <c r="M183" s="17">
        <v>568285.08468671597</v>
      </c>
      <c r="N183" s="57">
        <v>0.08</v>
      </c>
      <c r="O183" s="57">
        <v>0.08</v>
      </c>
      <c r="P183" s="33">
        <v>9</v>
      </c>
      <c r="Q183" s="13" t="s">
        <v>68</v>
      </c>
      <c r="R183" s="13">
        <v>2015</v>
      </c>
      <c r="S183" s="111" t="s">
        <v>687</v>
      </c>
      <c r="T183" s="23" t="s">
        <v>70</v>
      </c>
      <c r="U183" s="20" t="s">
        <v>536</v>
      </c>
      <c r="V183" s="14" t="s">
        <v>688</v>
      </c>
      <c r="W183" s="13" t="s">
        <v>73</v>
      </c>
      <c r="X183" s="23" t="s">
        <v>336</v>
      </c>
      <c r="Y183" s="13" t="str">
        <f>IF(AA183&gt;0,AA$1,IF(AB183&gt;0,AB$1,IF(AC183&gt;0,AC$1,IF(AD183&gt;0,AD$1, IF(E183="completed site","completed site","not presently developable")))))</f>
        <v>6 to 10 years</v>
      </c>
      <c r="Z183" s="13" t="str">
        <f>IF(AD183&gt;0,AD$1,IF(AC183&gt;0,AC$1,IF(AB183&gt;0,AB$1,IF(AA183&gt;0,AA$1, IF(E183="completed site","completed site","not achievable")))))</f>
        <v>6 to 10 years</v>
      </c>
      <c r="AA183" s="19">
        <f t="shared" si="16"/>
        <v>0</v>
      </c>
      <c r="AB183" s="19">
        <f t="shared" si="13"/>
        <v>9</v>
      </c>
      <c r="AC183" s="19">
        <f t="shared" si="15"/>
        <v>0</v>
      </c>
      <c r="AD183" s="19">
        <f t="shared" si="14"/>
        <v>0</v>
      </c>
      <c r="AE183" s="19">
        <f t="shared" si="18"/>
        <v>9</v>
      </c>
      <c r="AF183" s="23"/>
      <c r="AG183" s="23"/>
      <c r="AH183" s="23"/>
      <c r="AI183" s="23"/>
      <c r="AJ183" s="23"/>
      <c r="AK183" s="23"/>
      <c r="AL183" s="23">
        <v>9</v>
      </c>
      <c r="AM183" s="23"/>
      <c r="AN183" s="23"/>
      <c r="AO183" s="23"/>
      <c r="AP183" s="23"/>
      <c r="AQ183" s="23"/>
      <c r="AR183" s="23"/>
      <c r="AS183" s="23"/>
      <c r="AT183" s="23"/>
      <c r="AU183" s="23"/>
      <c r="AV183" s="36"/>
      <c r="BD183" s="1"/>
    </row>
    <row r="184" spans="1:56" ht="27.6" x14ac:dyDescent="0.3">
      <c r="A184" s="33">
        <v>930</v>
      </c>
      <c r="B184" s="23"/>
      <c r="C184" s="23">
        <v>458</v>
      </c>
      <c r="D184" s="23"/>
      <c r="E184" s="103" t="s">
        <v>689</v>
      </c>
      <c r="F184" s="33" t="s">
        <v>124</v>
      </c>
      <c r="G184" s="14" t="s">
        <v>356</v>
      </c>
      <c r="H184" s="27"/>
      <c r="I184" s="27" t="s">
        <v>690</v>
      </c>
      <c r="J184" s="27"/>
      <c r="K184" s="12"/>
      <c r="L184" s="17">
        <v>432655.88181531098</v>
      </c>
      <c r="M184" s="17">
        <v>570207.28520696901</v>
      </c>
      <c r="N184" s="57">
        <v>0.06</v>
      </c>
      <c r="O184" s="57">
        <v>0.06</v>
      </c>
      <c r="P184" s="33">
        <v>8</v>
      </c>
      <c r="Q184" s="13" t="s">
        <v>68</v>
      </c>
      <c r="R184" s="13">
        <v>2015</v>
      </c>
      <c r="S184" s="111" t="s">
        <v>691</v>
      </c>
      <c r="T184" s="23" t="s">
        <v>70</v>
      </c>
      <c r="U184" s="20" t="s">
        <v>492</v>
      </c>
      <c r="V184" s="14"/>
      <c r="W184" s="13" t="s">
        <v>73</v>
      </c>
      <c r="X184" s="23" t="s">
        <v>336</v>
      </c>
      <c r="Y184" s="13" t="str">
        <f>IF(AA184&gt;0,AA$1,IF(AB184&gt;0,AB$1,IF(AC184&gt;0,AC$1,IF(AD184&gt;0,AD$1, IF(E184="completed site","completed site","not presently developable")))))</f>
        <v>6 to 10 years</v>
      </c>
      <c r="Z184" s="13" t="str">
        <f>IF(AD184&gt;0,AD$1,IF(AC184&gt;0,AC$1,IF(AB184&gt;0,AB$1,IF(AA184&gt;0,AA$1, IF(E184="completed site","completed site","not achievable")))))</f>
        <v>6 to 10 years</v>
      </c>
      <c r="AA184" s="19">
        <f t="shared" si="16"/>
        <v>0</v>
      </c>
      <c r="AB184" s="19">
        <f t="shared" si="13"/>
        <v>8</v>
      </c>
      <c r="AC184" s="19">
        <f t="shared" si="15"/>
        <v>0</v>
      </c>
      <c r="AD184" s="19">
        <f t="shared" si="14"/>
        <v>0</v>
      </c>
      <c r="AE184" s="19">
        <f t="shared" si="18"/>
        <v>8</v>
      </c>
      <c r="AF184" s="23"/>
      <c r="AG184" s="23"/>
      <c r="AH184" s="23"/>
      <c r="AI184" s="23"/>
      <c r="AJ184" s="23"/>
      <c r="AK184" s="23"/>
      <c r="AL184" s="23"/>
      <c r="AM184" s="23">
        <v>8</v>
      </c>
      <c r="AN184" s="23"/>
      <c r="AO184" s="23"/>
      <c r="AP184" s="23"/>
      <c r="AQ184" s="23"/>
      <c r="AR184" s="23"/>
      <c r="AS184" s="23"/>
      <c r="AT184" s="23"/>
      <c r="AU184" s="23"/>
      <c r="AV184" s="36"/>
      <c r="BD184" s="1"/>
    </row>
    <row r="185" spans="1:56" ht="41.4" x14ac:dyDescent="0.3">
      <c r="A185" s="33">
        <v>949</v>
      </c>
      <c r="B185" s="23"/>
      <c r="C185" s="23">
        <v>459</v>
      </c>
      <c r="D185" s="23"/>
      <c r="E185" s="103" t="s">
        <v>692</v>
      </c>
      <c r="F185" s="33" t="s">
        <v>88</v>
      </c>
      <c r="G185" s="14" t="s">
        <v>356</v>
      </c>
      <c r="H185" s="27"/>
      <c r="I185" s="27" t="s">
        <v>693</v>
      </c>
      <c r="J185" s="27" t="s">
        <v>299</v>
      </c>
      <c r="K185" s="12"/>
      <c r="L185" s="17">
        <v>431694.86731916998</v>
      </c>
      <c r="M185" s="17">
        <v>570996.06779937202</v>
      </c>
      <c r="N185" s="57">
        <v>0.06</v>
      </c>
      <c r="O185" s="57">
        <v>0.06</v>
      </c>
      <c r="P185" s="33">
        <v>8</v>
      </c>
      <c r="Q185" s="13" t="s">
        <v>68</v>
      </c>
      <c r="R185" s="13">
        <v>2015</v>
      </c>
      <c r="S185" s="111" t="s">
        <v>694</v>
      </c>
      <c r="T185" s="23" t="s">
        <v>70</v>
      </c>
      <c r="U185" s="20" t="s">
        <v>492</v>
      </c>
      <c r="V185" s="14"/>
      <c r="W185" s="13" t="s">
        <v>73</v>
      </c>
      <c r="X185" s="23" t="s">
        <v>336</v>
      </c>
      <c r="Y185" s="13" t="str">
        <f>IF(AA185&gt;0,AA$1,IF(AB185&gt;0,AB$1,IF(AC185&gt;0,AC$1,IF(AD185&gt;0,AD$1, IF(E185="completed site","completed site","not presently developable")))))</f>
        <v>6 to 10 years</v>
      </c>
      <c r="Z185" s="13" t="str">
        <f>IF(AD185&gt;0,AD$1,IF(AC185&gt;0,AC$1,IF(AB185&gt;0,AB$1,IF(AA185&gt;0,AA$1, IF(E185="completed site","completed site","not achievable")))))</f>
        <v>6 to 10 years</v>
      </c>
      <c r="AA185" s="19">
        <f t="shared" si="16"/>
        <v>0</v>
      </c>
      <c r="AB185" s="19">
        <f t="shared" si="13"/>
        <v>8</v>
      </c>
      <c r="AC185" s="19">
        <f t="shared" si="15"/>
        <v>0</v>
      </c>
      <c r="AD185" s="19">
        <f t="shared" si="14"/>
        <v>0</v>
      </c>
      <c r="AE185" s="19">
        <f t="shared" si="18"/>
        <v>8</v>
      </c>
      <c r="AF185" s="23"/>
      <c r="AG185" s="23"/>
      <c r="AH185" s="23"/>
      <c r="AI185" s="23"/>
      <c r="AJ185" s="23"/>
      <c r="AK185" s="23"/>
      <c r="AL185" s="23"/>
      <c r="AM185" s="23">
        <v>8</v>
      </c>
      <c r="AN185" s="23"/>
      <c r="AO185" s="23"/>
      <c r="AP185" s="23"/>
      <c r="AQ185" s="23"/>
      <c r="AR185" s="23"/>
      <c r="AS185" s="23"/>
      <c r="AT185" s="23"/>
      <c r="AU185" s="23"/>
      <c r="AV185" s="36"/>
      <c r="BD185" s="1"/>
    </row>
    <row r="186" spans="1:56" ht="55.2" x14ac:dyDescent="0.3">
      <c r="A186" s="33">
        <v>865</v>
      </c>
      <c r="B186" s="23"/>
      <c r="C186" s="23">
        <v>461</v>
      </c>
      <c r="D186" s="23"/>
      <c r="E186" s="103" t="s">
        <v>695</v>
      </c>
      <c r="F186" s="33" t="s">
        <v>201</v>
      </c>
      <c r="G186" s="14" t="s">
        <v>356</v>
      </c>
      <c r="H186" s="27"/>
      <c r="I186" s="27" t="s">
        <v>696</v>
      </c>
      <c r="J186" s="27" t="s">
        <v>697</v>
      </c>
      <c r="K186" s="12"/>
      <c r="L186" s="17">
        <v>435680.380889247</v>
      </c>
      <c r="M186" s="17">
        <v>572437.925724537</v>
      </c>
      <c r="N186" s="57">
        <v>0.04</v>
      </c>
      <c r="O186" s="57">
        <v>0.04</v>
      </c>
      <c r="P186" s="33">
        <v>8</v>
      </c>
      <c r="Q186" s="13" t="s">
        <v>68</v>
      </c>
      <c r="R186" s="13">
        <v>2015</v>
      </c>
      <c r="S186" s="111" t="s">
        <v>698</v>
      </c>
      <c r="T186" s="23" t="s">
        <v>70</v>
      </c>
      <c r="U186" s="20" t="s">
        <v>492</v>
      </c>
      <c r="V186" s="14"/>
      <c r="W186" s="13" t="s">
        <v>73</v>
      </c>
      <c r="X186" s="23" t="s">
        <v>336</v>
      </c>
      <c r="Y186" s="13" t="str">
        <f>IF(AA186&gt;0,AA$1,IF(AB186&gt;0,AB$1,IF(AC186&gt;0,AC$1,IF(AD186&gt;0,AD$1, IF(E186="completed site","completed site","not presently developable")))))</f>
        <v>6 to 10 years</v>
      </c>
      <c r="Z186" s="13" t="str">
        <f>IF(AD186&gt;0,AD$1,IF(AC186&gt;0,AC$1,IF(AB186&gt;0,AB$1,IF(AA186&gt;0,AA$1, IF(E186="completed site","completed site","not achievable")))))</f>
        <v>6 to 10 years</v>
      </c>
      <c r="AA186" s="19">
        <f t="shared" si="16"/>
        <v>0</v>
      </c>
      <c r="AB186" s="19">
        <f t="shared" si="13"/>
        <v>8</v>
      </c>
      <c r="AC186" s="19">
        <f t="shared" si="15"/>
        <v>0</v>
      </c>
      <c r="AD186" s="19">
        <f t="shared" si="14"/>
        <v>0</v>
      </c>
      <c r="AE186" s="19">
        <f t="shared" si="18"/>
        <v>8</v>
      </c>
      <c r="AF186" s="23"/>
      <c r="AG186" s="23"/>
      <c r="AH186" s="23"/>
      <c r="AI186" s="23"/>
      <c r="AJ186" s="23"/>
      <c r="AK186" s="23"/>
      <c r="AL186" s="23"/>
      <c r="AM186" s="23">
        <v>8</v>
      </c>
      <c r="AN186" s="23"/>
      <c r="AO186" s="23"/>
      <c r="AP186" s="23"/>
      <c r="AQ186" s="23"/>
      <c r="AR186" s="23"/>
      <c r="AS186" s="23"/>
      <c r="AT186" s="23"/>
      <c r="AU186" s="23"/>
      <c r="AV186" s="36"/>
      <c r="BD186" s="1"/>
    </row>
    <row r="187" spans="1:56" ht="27.6" x14ac:dyDescent="0.3">
      <c r="A187" s="33">
        <v>873</v>
      </c>
      <c r="B187" s="23"/>
      <c r="C187" s="23">
        <v>469</v>
      </c>
      <c r="D187" s="23"/>
      <c r="E187" s="103" t="s">
        <v>699</v>
      </c>
      <c r="F187" s="33" t="s">
        <v>174</v>
      </c>
      <c r="G187" s="14" t="s">
        <v>356</v>
      </c>
      <c r="H187" s="27"/>
      <c r="I187" s="27" t="s">
        <v>700</v>
      </c>
      <c r="J187" s="27"/>
      <c r="K187" s="12"/>
      <c r="L187" s="17">
        <v>426831.03244055097</v>
      </c>
      <c r="M187" s="17">
        <v>574148.37908299197</v>
      </c>
      <c r="N187" s="57">
        <v>0.08</v>
      </c>
      <c r="O187" s="57">
        <v>0.08</v>
      </c>
      <c r="P187" s="33">
        <v>6</v>
      </c>
      <c r="Q187" s="13" t="s">
        <v>68</v>
      </c>
      <c r="R187" s="13">
        <v>2015</v>
      </c>
      <c r="S187" s="111" t="s">
        <v>701</v>
      </c>
      <c r="T187" s="23" t="s">
        <v>70</v>
      </c>
      <c r="U187" s="20" t="s">
        <v>492</v>
      </c>
      <c r="V187" s="14"/>
      <c r="W187" s="13" t="s">
        <v>73</v>
      </c>
      <c r="X187" s="23" t="s">
        <v>336</v>
      </c>
      <c r="Y187" s="13" t="str">
        <f>IF(AA187&gt;0,AA$1,IF(AB187&gt;0,AB$1,IF(AC187&gt;0,AC$1,IF(AD187&gt;0,AD$1, IF(E187="completed site","completed site","not presently developable")))))</f>
        <v>6 to 10 years</v>
      </c>
      <c r="Z187" s="13" t="str">
        <f>IF(AD187&gt;0,AD$1,IF(AC187&gt;0,AC$1,IF(AB187&gt;0,AB$1,IF(AA187&gt;0,AA$1, IF(E187="completed site","completed site","not achievable")))))</f>
        <v>6 to 10 years</v>
      </c>
      <c r="AA187" s="19">
        <f t="shared" si="16"/>
        <v>0</v>
      </c>
      <c r="AB187" s="19">
        <f t="shared" si="13"/>
        <v>6</v>
      </c>
      <c r="AC187" s="19">
        <f t="shared" si="15"/>
        <v>0</v>
      </c>
      <c r="AD187" s="19">
        <f t="shared" si="14"/>
        <v>0</v>
      </c>
      <c r="AE187" s="19">
        <f t="shared" ref="AE187:AE250" si="19">SUM(AA187:AD187)</f>
        <v>6</v>
      </c>
      <c r="AF187" s="23"/>
      <c r="AG187" s="23"/>
      <c r="AH187" s="23"/>
      <c r="AI187" s="23"/>
      <c r="AJ187" s="23"/>
      <c r="AK187" s="23"/>
      <c r="AL187" s="23"/>
      <c r="AM187" s="23">
        <v>6</v>
      </c>
      <c r="AN187" s="23"/>
      <c r="AO187" s="23"/>
      <c r="AP187" s="23"/>
      <c r="AQ187" s="23"/>
      <c r="AR187" s="23"/>
      <c r="AS187" s="23"/>
      <c r="AT187" s="23"/>
      <c r="AU187" s="23"/>
      <c r="AV187" s="36"/>
      <c r="BD187" s="1"/>
    </row>
    <row r="188" spans="1:56" ht="27.6" x14ac:dyDescent="0.3">
      <c r="A188" s="33">
        <v>897</v>
      </c>
      <c r="B188" s="23"/>
      <c r="C188" s="23">
        <v>470</v>
      </c>
      <c r="D188" s="23"/>
      <c r="E188" s="103" t="s">
        <v>702</v>
      </c>
      <c r="F188" s="33" t="s">
        <v>64</v>
      </c>
      <c r="G188" s="14" t="s">
        <v>356</v>
      </c>
      <c r="H188" s="27"/>
      <c r="I188" s="27" t="s">
        <v>703</v>
      </c>
      <c r="J188" s="27" t="s">
        <v>704</v>
      </c>
      <c r="K188" s="12"/>
      <c r="L188" s="17">
        <v>433516.734538341</v>
      </c>
      <c r="M188" s="17">
        <v>567103.30108248699</v>
      </c>
      <c r="N188" s="57">
        <v>0.05</v>
      </c>
      <c r="O188" s="57">
        <v>0.05</v>
      </c>
      <c r="P188" s="33">
        <v>6</v>
      </c>
      <c r="Q188" s="13" t="s">
        <v>68</v>
      </c>
      <c r="R188" s="13">
        <v>2015</v>
      </c>
      <c r="S188" s="111" t="s">
        <v>705</v>
      </c>
      <c r="T188" s="23" t="s">
        <v>70</v>
      </c>
      <c r="U188" s="20" t="s">
        <v>492</v>
      </c>
      <c r="V188" s="14"/>
      <c r="W188" s="13" t="s">
        <v>73</v>
      </c>
      <c r="X188" s="23" t="s">
        <v>336</v>
      </c>
      <c r="Y188" s="13" t="str">
        <f>IF(AA188&gt;0,AA$1,IF(AB188&gt;0,AB$1,IF(AC188&gt;0,AC$1,IF(AD188&gt;0,AD$1, IF(E188="completed site","completed site","not presently developable")))))</f>
        <v>6 to 10 years</v>
      </c>
      <c r="Z188" s="13" t="str">
        <f>IF(AD188&gt;0,AD$1,IF(AC188&gt;0,AC$1,IF(AB188&gt;0,AB$1,IF(AA188&gt;0,AA$1, IF(E188="completed site","completed site","not achievable")))))</f>
        <v>6 to 10 years</v>
      </c>
      <c r="AA188" s="19">
        <f t="shared" si="16"/>
        <v>0</v>
      </c>
      <c r="AB188" s="19">
        <f t="shared" si="13"/>
        <v>6</v>
      </c>
      <c r="AC188" s="19">
        <f t="shared" si="15"/>
        <v>0</v>
      </c>
      <c r="AD188" s="19">
        <f t="shared" si="14"/>
        <v>0</v>
      </c>
      <c r="AE188" s="19">
        <f t="shared" si="19"/>
        <v>6</v>
      </c>
      <c r="AF188" s="23"/>
      <c r="AG188" s="23"/>
      <c r="AH188" s="23"/>
      <c r="AI188" s="23"/>
      <c r="AJ188" s="23"/>
      <c r="AK188" s="23"/>
      <c r="AL188" s="23"/>
      <c r="AM188" s="23">
        <v>6</v>
      </c>
      <c r="AN188" s="23"/>
      <c r="AO188" s="23"/>
      <c r="AP188" s="23"/>
      <c r="AQ188" s="23"/>
      <c r="AR188" s="23"/>
      <c r="AS188" s="23"/>
      <c r="AT188" s="23"/>
      <c r="AU188" s="23"/>
      <c r="AV188" s="36"/>
      <c r="BD188" s="1"/>
    </row>
    <row r="189" spans="1:56" ht="41.4" x14ac:dyDescent="0.3">
      <c r="A189" s="13">
        <v>595</v>
      </c>
      <c r="B189" s="23"/>
      <c r="C189" s="23">
        <v>486</v>
      </c>
      <c r="D189" s="23"/>
      <c r="E189" s="78" t="s">
        <v>706</v>
      </c>
      <c r="F189" s="15" t="s">
        <v>137</v>
      </c>
      <c r="G189" s="14" t="s">
        <v>356</v>
      </c>
      <c r="H189" s="27"/>
      <c r="I189" s="27"/>
      <c r="J189" s="27"/>
      <c r="K189" s="12"/>
      <c r="L189" s="17">
        <v>435657.63224393298</v>
      </c>
      <c r="M189" s="17">
        <v>568116.62691118603</v>
      </c>
      <c r="N189" s="57">
        <v>0.4</v>
      </c>
      <c r="O189" s="57">
        <v>0.36</v>
      </c>
      <c r="P189" s="36">
        <v>16</v>
      </c>
      <c r="Q189" s="13" t="s">
        <v>68</v>
      </c>
      <c r="R189" s="13">
        <v>2015</v>
      </c>
      <c r="S189" s="23" t="s">
        <v>707</v>
      </c>
      <c r="T189" s="23" t="s">
        <v>70</v>
      </c>
      <c r="U189" s="20" t="s">
        <v>492</v>
      </c>
      <c r="V189" s="14"/>
      <c r="W189" s="13" t="s">
        <v>73</v>
      </c>
      <c r="X189" s="13" t="s">
        <v>336</v>
      </c>
      <c r="Y189" s="13" t="str">
        <f>IF(AA189&gt;0,AA$1,IF(AB189&gt;0,AB$1,IF(AC189&gt;0,AC$1,IF(AD189&gt;0,AD$1, IF(E189="completed site","completed site","not presently developable")))))</f>
        <v>6 to 10 years</v>
      </c>
      <c r="Z189" s="13" t="str">
        <f>IF(AD189&gt;0,AD$1,IF(AC189&gt;0,AC$1,IF(AB189&gt;0,AB$1,IF(AA189&gt;0,AA$1, IF(E189="completed site","completed site","not achievable")))))</f>
        <v>6 to 10 years</v>
      </c>
      <c r="AA189" s="19">
        <f t="shared" si="16"/>
        <v>0</v>
      </c>
      <c r="AB189" s="19">
        <f t="shared" si="13"/>
        <v>16</v>
      </c>
      <c r="AC189" s="19">
        <f t="shared" si="15"/>
        <v>0</v>
      </c>
      <c r="AD189" s="19">
        <f t="shared" si="14"/>
        <v>0</v>
      </c>
      <c r="AE189" s="19">
        <f t="shared" si="19"/>
        <v>16</v>
      </c>
      <c r="AF189" s="23"/>
      <c r="AG189" s="23"/>
      <c r="AH189" s="23"/>
      <c r="AI189" s="23"/>
      <c r="AJ189" s="23"/>
      <c r="AK189" s="23"/>
      <c r="AL189" s="23"/>
      <c r="AM189" s="23"/>
      <c r="AN189" s="23">
        <v>8</v>
      </c>
      <c r="AO189" s="23">
        <v>8</v>
      </c>
      <c r="AP189" s="23"/>
      <c r="AQ189" s="23"/>
      <c r="AR189" s="23"/>
      <c r="AS189" s="23"/>
      <c r="AT189" s="23"/>
      <c r="AU189" s="23"/>
      <c r="AV189" s="36"/>
      <c r="BD189" s="1"/>
    </row>
    <row r="190" spans="1:56" ht="27.6" x14ac:dyDescent="0.3">
      <c r="A190" s="13">
        <v>706</v>
      </c>
      <c r="B190" s="23"/>
      <c r="C190" s="23">
        <v>487</v>
      </c>
      <c r="D190" s="23"/>
      <c r="E190" s="78" t="s">
        <v>708</v>
      </c>
      <c r="F190" s="15" t="s">
        <v>65</v>
      </c>
      <c r="G190" s="14" t="s">
        <v>356</v>
      </c>
      <c r="H190" s="27"/>
      <c r="I190" s="27"/>
      <c r="J190" s="27"/>
      <c r="K190" s="12"/>
      <c r="L190" s="17">
        <v>430104.76198762399</v>
      </c>
      <c r="M190" s="17">
        <v>566527.29264416895</v>
      </c>
      <c r="N190" s="57">
        <v>0.05</v>
      </c>
      <c r="O190" s="57">
        <v>0.05</v>
      </c>
      <c r="P190" s="36">
        <v>6</v>
      </c>
      <c r="Q190" s="13" t="s">
        <v>68</v>
      </c>
      <c r="R190" s="13">
        <v>2015</v>
      </c>
      <c r="S190" s="23" t="s">
        <v>709</v>
      </c>
      <c r="T190" s="23" t="s">
        <v>70</v>
      </c>
      <c r="U190" s="20" t="s">
        <v>492</v>
      </c>
      <c r="V190" s="14"/>
      <c r="W190" s="13" t="s">
        <v>73</v>
      </c>
      <c r="X190" s="13" t="s">
        <v>336</v>
      </c>
      <c r="Y190" s="13" t="str">
        <f>IF(AA190&gt;0,AA$1,IF(AB190&gt;0,AB$1,IF(AC190&gt;0,AC$1,IF(AD190&gt;0,AD$1, IF(E190="completed site","completed site","not presently developable")))))</f>
        <v>11 to 15 years</v>
      </c>
      <c r="Z190" s="13" t="str">
        <f>IF(AD190&gt;0,AD$1,IF(AC190&gt;0,AC$1,IF(AB190&gt;0,AB$1,IF(AA190&gt;0,AA$1, IF(E190="completed site","completed site","not achievable")))))</f>
        <v>11 to 15 years</v>
      </c>
      <c r="AA190" s="19">
        <f t="shared" si="16"/>
        <v>0</v>
      </c>
      <c r="AB190" s="19">
        <f t="shared" si="13"/>
        <v>0</v>
      </c>
      <c r="AC190" s="19">
        <f t="shared" si="15"/>
        <v>6</v>
      </c>
      <c r="AD190" s="19">
        <f t="shared" si="14"/>
        <v>0</v>
      </c>
      <c r="AE190" s="19">
        <f t="shared" si="19"/>
        <v>6</v>
      </c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>
        <v>6</v>
      </c>
      <c r="AR190" s="23"/>
      <c r="AS190" s="23"/>
      <c r="AT190" s="23"/>
      <c r="AU190" s="23"/>
      <c r="AV190" s="36"/>
      <c r="BD190" s="1"/>
    </row>
    <row r="191" spans="1:56" ht="55.2" x14ac:dyDescent="0.3">
      <c r="A191" s="13"/>
      <c r="B191" s="23">
        <v>106</v>
      </c>
      <c r="C191" s="23">
        <v>488</v>
      </c>
      <c r="D191" s="23"/>
      <c r="E191" s="78" t="s">
        <v>710</v>
      </c>
      <c r="F191" s="15" t="s">
        <v>76</v>
      </c>
      <c r="G191" s="14" t="s">
        <v>356</v>
      </c>
      <c r="H191" s="27"/>
      <c r="I191" s="27"/>
      <c r="J191" s="27"/>
      <c r="K191" s="12"/>
      <c r="L191" s="17">
        <v>432888.29857447202</v>
      </c>
      <c r="M191" s="17">
        <v>567982.44386063295</v>
      </c>
      <c r="N191" s="57">
        <v>67.5</v>
      </c>
      <c r="O191" s="57">
        <v>50.625</v>
      </c>
      <c r="P191" s="36">
        <v>0</v>
      </c>
      <c r="Q191" s="13" t="s">
        <v>371</v>
      </c>
      <c r="R191" s="13">
        <v>2015</v>
      </c>
      <c r="S191" s="23"/>
      <c r="T191" s="23"/>
      <c r="U191" s="20"/>
      <c r="V191" s="14"/>
      <c r="W191" s="13" t="s">
        <v>336</v>
      </c>
      <c r="X191" s="13" t="s">
        <v>336</v>
      </c>
      <c r="Y191" s="13" t="str">
        <f>IF(AA191&gt;0,AA$1,IF(AB191&gt;0,AB$1,IF(AC191&gt;0,AC$1,IF(AD191&gt;0,AD$1, IF(E191="completed site","completed site","not presently developable")))))</f>
        <v>not presently developable</v>
      </c>
      <c r="Z191" s="13" t="str">
        <f>IF(AD191&gt;0,AD$1,IF(AC191&gt;0,AC$1,IF(AB191&gt;0,AB$1,IF(AA191&gt;0,AA$1, IF(E191="completed site","completed site","not achievable")))))</f>
        <v>not achievable</v>
      </c>
      <c r="AA191" s="19">
        <f t="shared" si="16"/>
        <v>0</v>
      </c>
      <c r="AB191" s="19">
        <f t="shared" si="13"/>
        <v>0</v>
      </c>
      <c r="AC191" s="19">
        <f t="shared" si="15"/>
        <v>0</v>
      </c>
      <c r="AD191" s="19">
        <f t="shared" si="14"/>
        <v>0</v>
      </c>
      <c r="AE191" s="19">
        <f t="shared" si="19"/>
        <v>0</v>
      </c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36"/>
    </row>
    <row r="192" spans="1:56" ht="55.2" x14ac:dyDescent="0.3">
      <c r="A192" s="13"/>
      <c r="B192" s="23"/>
      <c r="C192" s="23">
        <v>489</v>
      </c>
      <c r="D192" s="23"/>
      <c r="E192" s="78" t="s">
        <v>711</v>
      </c>
      <c r="F192" s="15" t="s">
        <v>124</v>
      </c>
      <c r="G192" s="14" t="s">
        <v>356</v>
      </c>
      <c r="H192" s="27"/>
      <c r="I192" s="27"/>
      <c r="J192" s="27"/>
      <c r="K192" s="12"/>
      <c r="L192" s="17">
        <v>431807.06184221298</v>
      </c>
      <c r="M192" s="17">
        <v>570267.38218465995</v>
      </c>
      <c r="N192" s="57">
        <v>6.1</v>
      </c>
      <c r="O192" s="57">
        <v>4.5749999999999993</v>
      </c>
      <c r="P192" s="36">
        <v>0</v>
      </c>
      <c r="Q192" s="13" t="s">
        <v>68</v>
      </c>
      <c r="R192" s="13">
        <v>2015</v>
      </c>
      <c r="S192" s="23"/>
      <c r="T192" s="23"/>
      <c r="U192" s="20"/>
      <c r="V192" s="14"/>
      <c r="W192" s="13" t="s">
        <v>336</v>
      </c>
      <c r="X192" s="13" t="s">
        <v>336</v>
      </c>
      <c r="Y192" s="13" t="str">
        <f>IF(AA192&gt;0,AA$1,IF(AB192&gt;0,AB$1,IF(AC192&gt;0,AC$1,IF(AD192&gt;0,AD$1, IF(E192="completed site","completed site","not presently developable")))))</f>
        <v>not presently developable</v>
      </c>
      <c r="Z192" s="13" t="str">
        <f>IF(AD192&gt;0,AD$1,IF(AC192&gt;0,AC$1,IF(AB192&gt;0,AB$1,IF(AA192&gt;0,AA$1, IF(E192="completed site","completed site","not achievable")))))</f>
        <v>not achievable</v>
      </c>
      <c r="AA192" s="19">
        <f t="shared" si="16"/>
        <v>0</v>
      </c>
      <c r="AB192" s="19">
        <f t="shared" si="13"/>
        <v>0</v>
      </c>
      <c r="AC192" s="19">
        <f t="shared" si="15"/>
        <v>0</v>
      </c>
      <c r="AD192" s="19">
        <f t="shared" si="14"/>
        <v>0</v>
      </c>
      <c r="AE192" s="19">
        <f t="shared" si="19"/>
        <v>0</v>
      </c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36"/>
    </row>
    <row r="193" spans="1:48" ht="55.2" x14ac:dyDescent="0.3">
      <c r="A193" s="13"/>
      <c r="B193" s="23"/>
      <c r="C193" s="23">
        <v>490</v>
      </c>
      <c r="D193" s="23"/>
      <c r="E193" s="78" t="s">
        <v>712</v>
      </c>
      <c r="F193" s="15" t="s">
        <v>124</v>
      </c>
      <c r="G193" s="14" t="s">
        <v>356</v>
      </c>
      <c r="H193" s="27"/>
      <c r="I193" s="27"/>
      <c r="J193" s="27"/>
      <c r="K193" s="12"/>
      <c r="L193" s="17">
        <v>432546.40332889301</v>
      </c>
      <c r="M193" s="17">
        <v>569394.79846230894</v>
      </c>
      <c r="N193" s="57">
        <v>14.7</v>
      </c>
      <c r="O193" s="57">
        <v>11.024999999999999</v>
      </c>
      <c r="P193" s="36">
        <v>0</v>
      </c>
      <c r="Q193" s="13" t="s">
        <v>68</v>
      </c>
      <c r="R193" s="13">
        <v>2015</v>
      </c>
      <c r="S193" s="23"/>
      <c r="T193" s="23"/>
      <c r="U193" s="20"/>
      <c r="V193" s="14"/>
      <c r="W193" s="13" t="s">
        <v>336</v>
      </c>
      <c r="X193" s="13" t="s">
        <v>336</v>
      </c>
      <c r="Y193" s="13" t="str">
        <f>IF(AA193&gt;0,AA$1,IF(AB193&gt;0,AB$1,IF(AC193&gt;0,AC$1,IF(AD193&gt;0,AD$1, IF(E193="completed site","completed site","not presently developable")))))</f>
        <v>not presently developable</v>
      </c>
      <c r="Z193" s="13" t="str">
        <f>IF(AD193&gt;0,AD$1,IF(AC193&gt;0,AC$1,IF(AB193&gt;0,AB$1,IF(AA193&gt;0,AA$1, IF(E193="completed site","completed site","not achievable")))))</f>
        <v>not achievable</v>
      </c>
      <c r="AA193" s="19">
        <f t="shared" si="16"/>
        <v>0</v>
      </c>
      <c r="AB193" s="19">
        <f t="shared" si="13"/>
        <v>0</v>
      </c>
      <c r="AC193" s="19">
        <f t="shared" si="15"/>
        <v>0</v>
      </c>
      <c r="AD193" s="19">
        <f t="shared" si="14"/>
        <v>0</v>
      </c>
      <c r="AE193" s="19">
        <f t="shared" si="19"/>
        <v>0</v>
      </c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36"/>
    </row>
    <row r="194" spans="1:48" ht="55.2" x14ac:dyDescent="0.3">
      <c r="A194" s="13"/>
      <c r="B194" s="23"/>
      <c r="C194" s="23">
        <v>491</v>
      </c>
      <c r="D194" s="23"/>
      <c r="E194" s="78" t="s">
        <v>713</v>
      </c>
      <c r="F194" s="15" t="s">
        <v>124</v>
      </c>
      <c r="G194" s="14" t="s">
        <v>356</v>
      </c>
      <c r="H194" s="27"/>
      <c r="I194" s="27"/>
      <c r="J194" s="27"/>
      <c r="K194" s="12"/>
      <c r="L194" s="17">
        <v>432302.44471348298</v>
      </c>
      <c r="M194" s="17">
        <v>569815.42971915903</v>
      </c>
      <c r="N194" s="57">
        <v>25.7</v>
      </c>
      <c r="O194" s="57">
        <v>19.274999999999999</v>
      </c>
      <c r="P194" s="36">
        <v>0</v>
      </c>
      <c r="Q194" s="13" t="s">
        <v>68</v>
      </c>
      <c r="R194" s="13">
        <v>2015</v>
      </c>
      <c r="S194" s="23"/>
      <c r="T194" s="23"/>
      <c r="U194" s="20"/>
      <c r="V194" s="14"/>
      <c r="W194" s="13" t="s">
        <v>336</v>
      </c>
      <c r="X194" s="13" t="s">
        <v>336</v>
      </c>
      <c r="Y194" s="13" t="str">
        <f>IF(AA194&gt;0,AA$1,IF(AB194&gt;0,AB$1,IF(AC194&gt;0,AC$1,IF(AD194&gt;0,AD$1, IF(E194="completed site","completed site","not presently developable")))))</f>
        <v>not presently developable</v>
      </c>
      <c r="Z194" s="13" t="str">
        <f>IF(AD194&gt;0,AD$1,IF(AC194&gt;0,AC$1,IF(AB194&gt;0,AB$1,IF(AA194&gt;0,AA$1, IF(E194="completed site","completed site","not achievable")))))</f>
        <v>not achievable</v>
      </c>
      <c r="AA194" s="19">
        <f t="shared" si="16"/>
        <v>0</v>
      </c>
      <c r="AB194" s="19">
        <f t="shared" ref="AB194:AB257" si="20">SUM(AL194:AP194)</f>
        <v>0</v>
      </c>
      <c r="AC194" s="19">
        <f t="shared" si="15"/>
        <v>0</v>
      </c>
      <c r="AD194" s="19">
        <f t="shared" ref="AD194:AD257" si="21">AV194</f>
        <v>0</v>
      </c>
      <c r="AE194" s="19">
        <f t="shared" si="19"/>
        <v>0</v>
      </c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36"/>
    </row>
    <row r="195" spans="1:48" ht="55.2" x14ac:dyDescent="0.3">
      <c r="A195" s="13"/>
      <c r="B195" s="23"/>
      <c r="C195" s="23">
        <v>492</v>
      </c>
      <c r="D195" s="23"/>
      <c r="E195" s="78" t="s">
        <v>714</v>
      </c>
      <c r="F195" s="15" t="s">
        <v>64</v>
      </c>
      <c r="G195" s="14" t="s">
        <v>356</v>
      </c>
      <c r="H195" s="27"/>
      <c r="I195" s="27"/>
      <c r="J195" s="27"/>
      <c r="K195" s="12"/>
      <c r="L195" s="17">
        <v>434756.64460757998</v>
      </c>
      <c r="M195" s="17">
        <v>566451.65828706999</v>
      </c>
      <c r="N195" s="57">
        <v>51</v>
      </c>
      <c r="O195" s="57">
        <v>38.25</v>
      </c>
      <c r="P195" s="36">
        <v>0</v>
      </c>
      <c r="Q195" s="13" t="s">
        <v>68</v>
      </c>
      <c r="R195" s="13">
        <v>2015</v>
      </c>
      <c r="S195" s="23"/>
      <c r="T195" s="23"/>
      <c r="U195" s="20"/>
      <c r="V195" s="14"/>
      <c r="W195" s="13" t="s">
        <v>336</v>
      </c>
      <c r="X195" s="13" t="s">
        <v>336</v>
      </c>
      <c r="Y195" s="13" t="str">
        <f>IF(AA195&gt;0,AA$1,IF(AB195&gt;0,AB$1,IF(AC195&gt;0,AC$1,IF(AD195&gt;0,AD$1, IF(E195="completed site","completed site","not presently developable")))))</f>
        <v>not presently developable</v>
      </c>
      <c r="Z195" s="13" t="str">
        <f>IF(AD195&gt;0,AD$1,IF(AC195&gt;0,AC$1,IF(AB195&gt;0,AB$1,IF(AA195&gt;0,AA$1, IF(E195="completed site","completed site","not achievable")))))</f>
        <v>not achievable</v>
      </c>
      <c r="AA195" s="19">
        <f t="shared" si="16"/>
        <v>0</v>
      </c>
      <c r="AB195" s="19">
        <f t="shared" si="20"/>
        <v>0</v>
      </c>
      <c r="AC195" s="19">
        <f t="shared" si="15"/>
        <v>0</v>
      </c>
      <c r="AD195" s="19">
        <f t="shared" si="21"/>
        <v>0</v>
      </c>
      <c r="AE195" s="19">
        <f t="shared" si="19"/>
        <v>0</v>
      </c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36"/>
    </row>
    <row r="196" spans="1:48" ht="55.2" x14ac:dyDescent="0.3">
      <c r="A196" s="13"/>
      <c r="B196" s="23"/>
      <c r="C196" s="23">
        <v>495</v>
      </c>
      <c r="D196" s="23"/>
      <c r="E196" s="78" t="s">
        <v>715</v>
      </c>
      <c r="F196" s="15" t="s">
        <v>174</v>
      </c>
      <c r="G196" s="14" t="s">
        <v>356</v>
      </c>
      <c r="H196" s="27"/>
      <c r="I196" s="27"/>
      <c r="J196" s="27"/>
      <c r="K196" s="12"/>
      <c r="L196" s="17">
        <v>426782.28888229001</v>
      </c>
      <c r="M196" s="17">
        <v>571401.70953951403</v>
      </c>
      <c r="N196" s="57">
        <v>18.7</v>
      </c>
      <c r="O196" s="57">
        <v>14.024999999999999</v>
      </c>
      <c r="P196" s="36">
        <v>0</v>
      </c>
      <c r="Q196" s="13" t="s">
        <v>68</v>
      </c>
      <c r="R196" s="13">
        <v>2015</v>
      </c>
      <c r="S196" s="23"/>
      <c r="T196" s="23"/>
      <c r="U196" s="20"/>
      <c r="V196" s="14"/>
      <c r="W196" s="13" t="s">
        <v>336</v>
      </c>
      <c r="X196" s="13" t="s">
        <v>336</v>
      </c>
      <c r="Y196" s="13" t="str">
        <f>IF(AA196&gt;0,AA$1,IF(AB196&gt;0,AB$1,IF(AC196&gt;0,AC$1,IF(AD196&gt;0,AD$1, IF(E196="completed site","completed site","not presently developable")))))</f>
        <v>not presently developable</v>
      </c>
      <c r="Z196" s="13" t="str">
        <f>IF(AD196&gt;0,AD$1,IF(AC196&gt;0,AC$1,IF(AB196&gt;0,AB$1,IF(AA196&gt;0,AA$1, IF(E196="completed site","completed site","not achievable")))))</f>
        <v>not achievable</v>
      </c>
      <c r="AA196" s="19">
        <f t="shared" si="16"/>
        <v>0</v>
      </c>
      <c r="AB196" s="19">
        <f t="shared" si="20"/>
        <v>0</v>
      </c>
      <c r="AC196" s="19">
        <f t="shared" ref="AC196:AC259" si="22">SUM(AQ196:AU196)</f>
        <v>0</v>
      </c>
      <c r="AD196" s="19">
        <f t="shared" si="21"/>
        <v>0</v>
      </c>
      <c r="AE196" s="19">
        <f t="shared" si="19"/>
        <v>0</v>
      </c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36"/>
    </row>
    <row r="197" spans="1:48" ht="55.2" x14ac:dyDescent="0.3">
      <c r="A197" s="13"/>
      <c r="B197" s="23"/>
      <c r="C197" s="23">
        <v>496</v>
      </c>
      <c r="D197" s="23"/>
      <c r="E197" s="78" t="s">
        <v>716</v>
      </c>
      <c r="F197" s="15" t="s">
        <v>174</v>
      </c>
      <c r="G197" s="14" t="s">
        <v>356</v>
      </c>
      <c r="H197" s="27"/>
      <c r="I197" s="27"/>
      <c r="J197" s="27"/>
      <c r="K197" s="12"/>
      <c r="L197" s="17">
        <v>426637.13343762502</v>
      </c>
      <c r="M197" s="17">
        <v>572004.39206580003</v>
      </c>
      <c r="N197" s="57">
        <v>21.1</v>
      </c>
      <c r="O197" s="57">
        <v>15.825000000000001</v>
      </c>
      <c r="P197" s="36">
        <v>0</v>
      </c>
      <c r="Q197" s="13" t="s">
        <v>68</v>
      </c>
      <c r="R197" s="13">
        <v>2015</v>
      </c>
      <c r="S197" s="23"/>
      <c r="T197" s="23"/>
      <c r="U197" s="20"/>
      <c r="V197" s="14"/>
      <c r="W197" s="13" t="s">
        <v>336</v>
      </c>
      <c r="X197" s="13" t="s">
        <v>336</v>
      </c>
      <c r="Y197" s="13" t="str">
        <f>IF(AA197&gt;0,AA$1,IF(AB197&gt;0,AB$1,IF(AC197&gt;0,AC$1,IF(AD197&gt;0,AD$1, IF(E197="completed site","completed site","not presently developable")))))</f>
        <v>not presently developable</v>
      </c>
      <c r="Z197" s="13" t="str">
        <f>IF(AD197&gt;0,AD$1,IF(AC197&gt;0,AC$1,IF(AB197&gt;0,AB$1,IF(AA197&gt;0,AA$1, IF(E197="completed site","completed site","not achievable")))))</f>
        <v>not achievable</v>
      </c>
      <c r="AA197" s="19">
        <f t="shared" si="16"/>
        <v>0</v>
      </c>
      <c r="AB197" s="19">
        <f t="shared" si="20"/>
        <v>0</v>
      </c>
      <c r="AC197" s="19">
        <f t="shared" si="22"/>
        <v>0</v>
      </c>
      <c r="AD197" s="19">
        <f t="shared" si="21"/>
        <v>0</v>
      </c>
      <c r="AE197" s="19">
        <f t="shared" si="19"/>
        <v>0</v>
      </c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36"/>
    </row>
    <row r="198" spans="1:48" ht="55.2" x14ac:dyDescent="0.3">
      <c r="A198" s="13"/>
      <c r="B198" s="23"/>
      <c r="C198" s="23">
        <v>497</v>
      </c>
      <c r="D198" s="23" t="s">
        <v>148</v>
      </c>
      <c r="E198" s="78" t="s">
        <v>717</v>
      </c>
      <c r="F198" s="15" t="s">
        <v>236</v>
      </c>
      <c r="G198" s="14" t="s">
        <v>356</v>
      </c>
      <c r="H198" s="27"/>
      <c r="I198" s="27"/>
      <c r="J198" s="27"/>
      <c r="K198" s="12"/>
      <c r="L198" s="17">
        <v>429874.37879332103</v>
      </c>
      <c r="M198" s="17">
        <v>570185.07544398704</v>
      </c>
      <c r="N198" s="57">
        <v>15.2</v>
      </c>
      <c r="O198" s="57">
        <v>11.399999999999999</v>
      </c>
      <c r="P198" s="36">
        <v>0</v>
      </c>
      <c r="Q198" s="13" t="s">
        <v>842</v>
      </c>
      <c r="R198" s="13">
        <v>2015</v>
      </c>
      <c r="S198" s="23"/>
      <c r="T198" s="23"/>
      <c r="U198" s="20"/>
      <c r="V198" s="14"/>
      <c r="W198" s="13" t="s">
        <v>336</v>
      </c>
      <c r="X198" s="13" t="s">
        <v>336</v>
      </c>
      <c r="Y198" s="13" t="str">
        <f>IF(AA198&gt;0,AA$1,IF(AB198&gt;0,AB$1,IF(AC198&gt;0,AC$1,IF(AD198&gt;0,AD$1, IF(E198="completed site","completed site","not presently developable")))))</f>
        <v>not presently developable</v>
      </c>
      <c r="Z198" s="13" t="str">
        <f>IF(AD198&gt;0,AD$1,IF(AC198&gt;0,AC$1,IF(AB198&gt;0,AB$1,IF(AA198&gt;0,AA$1, IF(E198="completed site","completed site","not achievable")))))</f>
        <v>not achievable</v>
      </c>
      <c r="AA198" s="19">
        <f t="shared" ref="AA198:AA261" si="23">SUM(AG198:AK198)</f>
        <v>0</v>
      </c>
      <c r="AB198" s="19">
        <f t="shared" si="20"/>
        <v>0</v>
      </c>
      <c r="AC198" s="19">
        <f t="shared" si="22"/>
        <v>0</v>
      </c>
      <c r="AD198" s="19">
        <f t="shared" si="21"/>
        <v>0</v>
      </c>
      <c r="AE198" s="19">
        <f t="shared" si="19"/>
        <v>0</v>
      </c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36"/>
    </row>
    <row r="199" spans="1:48" ht="55.2" x14ac:dyDescent="0.3">
      <c r="A199" s="13"/>
      <c r="B199" s="23"/>
      <c r="C199" s="23">
        <v>497</v>
      </c>
      <c r="D199" s="23" t="s">
        <v>396</v>
      </c>
      <c r="E199" s="78" t="s">
        <v>718</v>
      </c>
      <c r="F199" s="15" t="s">
        <v>236</v>
      </c>
      <c r="G199" s="14" t="s">
        <v>356</v>
      </c>
      <c r="H199" s="27"/>
      <c r="I199" s="27"/>
      <c r="J199" s="27"/>
      <c r="K199" s="12"/>
      <c r="L199" s="17">
        <v>429613.63320747903</v>
      </c>
      <c r="M199" s="17">
        <v>569902.44205594901</v>
      </c>
      <c r="N199" s="57">
        <v>5.7</v>
      </c>
      <c r="O199" s="57">
        <v>4.2750000000000004</v>
      </c>
      <c r="P199" s="36">
        <v>0</v>
      </c>
      <c r="Q199" s="13" t="s">
        <v>68</v>
      </c>
      <c r="R199" s="13">
        <v>2015</v>
      </c>
      <c r="S199" s="23"/>
      <c r="T199" s="23"/>
      <c r="U199" s="20"/>
      <c r="V199" s="14"/>
      <c r="W199" s="13" t="s">
        <v>336</v>
      </c>
      <c r="X199" s="13" t="s">
        <v>336</v>
      </c>
      <c r="Y199" s="13" t="str">
        <f>IF(AA199&gt;0,AA$1,IF(AB199&gt;0,AB$1,IF(AC199&gt;0,AC$1,IF(AD199&gt;0,AD$1, IF(E199="completed site","completed site","not presently developable")))))</f>
        <v>not presently developable</v>
      </c>
      <c r="Z199" s="13" t="str">
        <f>IF(AD199&gt;0,AD$1,IF(AC199&gt;0,AC$1,IF(AB199&gt;0,AB$1,IF(AA199&gt;0,AA$1, IF(E199="completed site","completed site","not achievable")))))</f>
        <v>not achievable</v>
      </c>
      <c r="AA199" s="19">
        <f t="shared" si="23"/>
        <v>0</v>
      </c>
      <c r="AB199" s="19">
        <f t="shared" si="20"/>
        <v>0</v>
      </c>
      <c r="AC199" s="19">
        <f t="shared" si="22"/>
        <v>0</v>
      </c>
      <c r="AD199" s="19">
        <f t="shared" si="21"/>
        <v>0</v>
      </c>
      <c r="AE199" s="19">
        <f t="shared" si="19"/>
        <v>0</v>
      </c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36"/>
    </row>
    <row r="200" spans="1:48" ht="55.2" x14ac:dyDescent="0.3">
      <c r="A200" s="13"/>
      <c r="B200" s="23">
        <v>110</v>
      </c>
      <c r="C200" s="23">
        <v>499</v>
      </c>
      <c r="D200" s="23"/>
      <c r="E200" s="78" t="s">
        <v>719</v>
      </c>
      <c r="F200" s="15" t="s">
        <v>236</v>
      </c>
      <c r="G200" s="14" t="s">
        <v>356</v>
      </c>
      <c r="H200" s="27"/>
      <c r="I200" s="27"/>
      <c r="J200" s="27"/>
      <c r="K200" s="12"/>
      <c r="L200" s="17">
        <v>428498.27361555502</v>
      </c>
      <c r="M200" s="17">
        <v>569040.61584379</v>
      </c>
      <c r="N200" s="57">
        <v>18.100000000000001</v>
      </c>
      <c r="O200" s="57">
        <v>13.575000000000001</v>
      </c>
      <c r="P200" s="36">
        <v>0</v>
      </c>
      <c r="Q200" s="13" t="s">
        <v>315</v>
      </c>
      <c r="R200" s="13">
        <v>2015</v>
      </c>
      <c r="S200" s="23"/>
      <c r="T200" s="23"/>
      <c r="U200" s="20"/>
      <c r="V200" s="14"/>
      <c r="W200" s="13" t="s">
        <v>336</v>
      </c>
      <c r="X200" s="13" t="s">
        <v>336</v>
      </c>
      <c r="Y200" s="13" t="str">
        <f>IF(AA200&gt;0,AA$1,IF(AB200&gt;0,AB$1,IF(AC200&gt;0,AC$1,IF(AD200&gt;0,AD$1, IF(E200="completed site","completed site","not presently developable")))))</f>
        <v>not presently developable</v>
      </c>
      <c r="Z200" s="13" t="str">
        <f>IF(AD200&gt;0,AD$1,IF(AC200&gt;0,AC$1,IF(AB200&gt;0,AB$1,IF(AA200&gt;0,AA$1, IF(E200="completed site","completed site","not achievable")))))</f>
        <v>not achievable</v>
      </c>
      <c r="AA200" s="19">
        <f t="shared" si="23"/>
        <v>0</v>
      </c>
      <c r="AB200" s="19">
        <f t="shared" si="20"/>
        <v>0</v>
      </c>
      <c r="AC200" s="19">
        <f t="shared" si="22"/>
        <v>0</v>
      </c>
      <c r="AD200" s="19">
        <f t="shared" si="21"/>
        <v>0</v>
      </c>
      <c r="AE200" s="19">
        <f t="shared" si="19"/>
        <v>0</v>
      </c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36"/>
    </row>
    <row r="201" spans="1:48" ht="55.2" x14ac:dyDescent="0.3">
      <c r="A201" s="13"/>
      <c r="B201" s="23"/>
      <c r="C201" s="23">
        <v>500</v>
      </c>
      <c r="D201" s="23"/>
      <c r="E201" s="78" t="s">
        <v>720</v>
      </c>
      <c r="F201" s="15" t="s">
        <v>65</v>
      </c>
      <c r="G201" s="14" t="s">
        <v>356</v>
      </c>
      <c r="H201" s="27"/>
      <c r="I201" s="27"/>
      <c r="J201" s="27"/>
      <c r="K201" s="12"/>
      <c r="L201" s="17">
        <v>430709.58585489</v>
      </c>
      <c r="M201" s="17">
        <v>566115.553606904</v>
      </c>
      <c r="N201" s="57">
        <v>9.8000000000000007</v>
      </c>
      <c r="O201" s="57">
        <v>7.3500000000000005</v>
      </c>
      <c r="P201" s="36">
        <v>0</v>
      </c>
      <c r="Q201" s="13" t="s">
        <v>68</v>
      </c>
      <c r="R201" s="13">
        <v>2015</v>
      </c>
      <c r="S201" s="23"/>
      <c r="T201" s="23"/>
      <c r="U201" s="20"/>
      <c r="V201" s="14"/>
      <c r="W201" s="13" t="s">
        <v>336</v>
      </c>
      <c r="X201" s="13" t="s">
        <v>336</v>
      </c>
      <c r="Y201" s="13" t="str">
        <f>IF(AA201&gt;0,AA$1,IF(AB201&gt;0,AB$1,IF(AC201&gt;0,AC$1,IF(AD201&gt;0,AD$1, IF(E201="completed site","completed site","not presently developable")))))</f>
        <v>not presently developable</v>
      </c>
      <c r="Z201" s="13" t="str">
        <f>IF(AD201&gt;0,AD$1,IF(AC201&gt;0,AC$1,IF(AB201&gt;0,AB$1,IF(AA201&gt;0,AA$1, IF(E201="completed site","completed site","not achievable")))))</f>
        <v>not achievable</v>
      </c>
      <c r="AA201" s="19">
        <f t="shared" si="23"/>
        <v>0</v>
      </c>
      <c r="AB201" s="19">
        <f t="shared" si="20"/>
        <v>0</v>
      </c>
      <c r="AC201" s="19">
        <f t="shared" si="22"/>
        <v>0</v>
      </c>
      <c r="AD201" s="19">
        <f t="shared" si="21"/>
        <v>0</v>
      </c>
      <c r="AE201" s="19">
        <f t="shared" si="19"/>
        <v>0</v>
      </c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36"/>
    </row>
    <row r="202" spans="1:48" ht="55.2" x14ac:dyDescent="0.3">
      <c r="A202" s="13"/>
      <c r="B202" s="23"/>
      <c r="C202" s="23">
        <v>501</v>
      </c>
      <c r="D202" s="23" t="s">
        <v>148</v>
      </c>
      <c r="E202" s="78" t="s">
        <v>721</v>
      </c>
      <c r="F202" s="15" t="s">
        <v>161</v>
      </c>
      <c r="G202" s="14" t="s">
        <v>356</v>
      </c>
      <c r="H202" s="27"/>
      <c r="I202" s="27"/>
      <c r="J202" s="27"/>
      <c r="K202" s="12"/>
      <c r="L202" s="17">
        <v>425676.21994079498</v>
      </c>
      <c r="M202" s="17">
        <v>571835.76055236906</v>
      </c>
      <c r="N202" s="57">
        <v>1</v>
      </c>
      <c r="O202" s="57">
        <v>0.9</v>
      </c>
      <c r="P202" s="36">
        <v>0</v>
      </c>
      <c r="Q202" s="13" t="s">
        <v>68</v>
      </c>
      <c r="R202" s="13">
        <v>2015</v>
      </c>
      <c r="S202" s="23"/>
      <c r="T202" s="23"/>
      <c r="U202" s="20"/>
      <c r="V202" s="14"/>
      <c r="W202" s="13" t="s">
        <v>336</v>
      </c>
      <c r="X202" s="40" t="s">
        <v>336</v>
      </c>
      <c r="Y202" s="13" t="str">
        <f>IF(AA202&gt;0,AA$1,IF(AB202&gt;0,AB$1,IF(AC202&gt;0,AC$1,IF(AD202&gt;0,AD$1, IF(E202="completed site","completed site","not presently developable")))))</f>
        <v>not presently developable</v>
      </c>
      <c r="Z202" s="13" t="str">
        <f>IF(AD202&gt;0,AD$1,IF(AC202&gt;0,AC$1,IF(AB202&gt;0,AB$1,IF(AA202&gt;0,AA$1, IF(E202="completed site","completed site","not achievable")))))</f>
        <v>not achievable</v>
      </c>
      <c r="AA202" s="19">
        <f t="shared" si="23"/>
        <v>0</v>
      </c>
      <c r="AB202" s="19">
        <f t="shared" si="20"/>
        <v>0</v>
      </c>
      <c r="AC202" s="19">
        <f t="shared" si="22"/>
        <v>0</v>
      </c>
      <c r="AD202" s="19">
        <f t="shared" si="21"/>
        <v>0</v>
      </c>
      <c r="AE202" s="19">
        <f t="shared" si="19"/>
        <v>0</v>
      </c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36"/>
    </row>
    <row r="203" spans="1:48" ht="55.2" x14ac:dyDescent="0.3">
      <c r="A203" s="13"/>
      <c r="B203" s="23"/>
      <c r="C203" s="23">
        <v>501</v>
      </c>
      <c r="D203" s="23" t="s">
        <v>396</v>
      </c>
      <c r="E203" s="78" t="s">
        <v>722</v>
      </c>
      <c r="F203" s="15" t="s">
        <v>161</v>
      </c>
      <c r="G203" s="14" t="s">
        <v>356</v>
      </c>
      <c r="H203" s="27"/>
      <c r="I203" s="27"/>
      <c r="J203" s="27"/>
      <c r="K203" s="12"/>
      <c r="L203" s="17">
        <v>425233.87535066099</v>
      </c>
      <c r="M203" s="17">
        <v>571911.86232188495</v>
      </c>
      <c r="N203" s="57">
        <v>7.4</v>
      </c>
      <c r="O203" s="57">
        <v>5.5500000000000007</v>
      </c>
      <c r="P203" s="36">
        <v>0</v>
      </c>
      <c r="Q203" s="13" t="s">
        <v>68</v>
      </c>
      <c r="R203" s="13">
        <v>2015</v>
      </c>
      <c r="S203" s="23"/>
      <c r="T203" s="23"/>
      <c r="U203" s="20"/>
      <c r="V203" s="14"/>
      <c r="W203" s="13" t="s">
        <v>336</v>
      </c>
      <c r="X203" s="40" t="s">
        <v>336</v>
      </c>
      <c r="Y203" s="13" t="str">
        <f>IF(AA203&gt;0,AA$1,IF(AB203&gt;0,AB$1,IF(AC203&gt;0,AC$1,IF(AD203&gt;0,AD$1, IF(E203="completed site","completed site","not presently developable")))))</f>
        <v>not presently developable</v>
      </c>
      <c r="Z203" s="13" t="str">
        <f>IF(AD203&gt;0,AD$1,IF(AC203&gt;0,AC$1,IF(AB203&gt;0,AB$1,IF(AA203&gt;0,AA$1, IF(E203="completed site","completed site","not achievable")))))</f>
        <v>not achievable</v>
      </c>
      <c r="AA203" s="19">
        <f t="shared" si="23"/>
        <v>0</v>
      </c>
      <c r="AB203" s="19">
        <f t="shared" si="20"/>
        <v>0</v>
      </c>
      <c r="AC203" s="19">
        <f t="shared" si="22"/>
        <v>0</v>
      </c>
      <c r="AD203" s="19">
        <f t="shared" si="21"/>
        <v>0</v>
      </c>
      <c r="AE203" s="19">
        <f t="shared" si="19"/>
        <v>0</v>
      </c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36"/>
    </row>
    <row r="204" spans="1:48" ht="55.2" x14ac:dyDescent="0.3">
      <c r="A204" s="13"/>
      <c r="B204" s="23"/>
      <c r="C204" s="23">
        <v>502</v>
      </c>
      <c r="D204" s="23"/>
      <c r="E204" s="78" t="s">
        <v>723</v>
      </c>
      <c r="F204" s="15" t="s">
        <v>124</v>
      </c>
      <c r="G204" s="14" t="s">
        <v>356</v>
      </c>
      <c r="H204" s="27"/>
      <c r="I204" s="27"/>
      <c r="J204" s="27"/>
      <c r="K204" s="12"/>
      <c r="L204" s="17">
        <v>432788.30299231299</v>
      </c>
      <c r="M204" s="17">
        <v>569416.55237444001</v>
      </c>
      <c r="N204" s="57">
        <v>1.4</v>
      </c>
      <c r="O204" s="57">
        <v>1.26</v>
      </c>
      <c r="P204" s="36">
        <v>0</v>
      </c>
      <c r="Q204" s="13" t="s">
        <v>68</v>
      </c>
      <c r="R204" s="13">
        <v>2015</v>
      </c>
      <c r="S204" s="23"/>
      <c r="T204" s="23"/>
      <c r="U204" s="20"/>
      <c r="V204" s="14"/>
      <c r="W204" s="13" t="s">
        <v>336</v>
      </c>
      <c r="X204" s="13" t="s">
        <v>336</v>
      </c>
      <c r="Y204" s="13" t="str">
        <f>IF(AA204&gt;0,AA$1,IF(AB204&gt;0,AB$1,IF(AC204&gt;0,AC$1,IF(AD204&gt;0,AD$1, IF(E204="completed site","completed site","not presently developable")))))</f>
        <v>not presently developable</v>
      </c>
      <c r="Z204" s="13" t="str">
        <f>IF(AD204&gt;0,AD$1,IF(AC204&gt;0,AC$1,IF(AB204&gt;0,AB$1,IF(AA204&gt;0,AA$1, IF(E204="completed site","completed site","not achievable")))))</f>
        <v>not achievable</v>
      </c>
      <c r="AA204" s="19">
        <f t="shared" si="23"/>
        <v>0</v>
      </c>
      <c r="AB204" s="19">
        <f t="shared" si="20"/>
        <v>0</v>
      </c>
      <c r="AC204" s="19">
        <f t="shared" si="22"/>
        <v>0</v>
      </c>
      <c r="AD204" s="19">
        <f t="shared" si="21"/>
        <v>0</v>
      </c>
      <c r="AE204" s="19">
        <f t="shared" si="19"/>
        <v>0</v>
      </c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36"/>
    </row>
    <row r="205" spans="1:48" ht="55.2" x14ac:dyDescent="0.3">
      <c r="A205" s="13"/>
      <c r="B205" s="23"/>
      <c r="C205" s="23">
        <v>505</v>
      </c>
      <c r="D205" s="23"/>
      <c r="E205" s="78" t="s">
        <v>724</v>
      </c>
      <c r="F205" s="15" t="s">
        <v>236</v>
      </c>
      <c r="G205" s="14" t="s">
        <v>356</v>
      </c>
      <c r="H205" s="27"/>
      <c r="I205" s="27"/>
      <c r="J205" s="27"/>
      <c r="K205" s="12"/>
      <c r="L205" s="17">
        <v>429034.16798291501</v>
      </c>
      <c r="M205" s="17">
        <v>569295.96909675305</v>
      </c>
      <c r="N205" s="57">
        <v>6.7</v>
      </c>
      <c r="O205" s="57">
        <v>5.0250000000000004</v>
      </c>
      <c r="P205" s="36">
        <v>0</v>
      </c>
      <c r="Q205" s="13" t="s">
        <v>68</v>
      </c>
      <c r="R205" s="13">
        <v>2015</v>
      </c>
      <c r="S205" s="23"/>
      <c r="T205" s="23"/>
      <c r="U205" s="20"/>
      <c r="V205" s="14"/>
      <c r="W205" s="13" t="s">
        <v>336</v>
      </c>
      <c r="X205" s="13" t="s">
        <v>336</v>
      </c>
      <c r="Y205" s="13" t="str">
        <f>IF(AA205&gt;0,AA$1,IF(AB205&gt;0,AB$1,IF(AC205&gt;0,AC$1,IF(AD205&gt;0,AD$1, IF(E205="completed site","completed site","not presently developable")))))</f>
        <v>not presently developable</v>
      </c>
      <c r="Z205" s="13" t="str">
        <f>IF(AD205&gt;0,AD$1,IF(AC205&gt;0,AC$1,IF(AB205&gt;0,AB$1,IF(AA205&gt;0,AA$1, IF(E205="completed site","completed site","not achievable")))))</f>
        <v>not achievable</v>
      </c>
      <c r="AA205" s="19">
        <f t="shared" si="23"/>
        <v>0</v>
      </c>
      <c r="AB205" s="19">
        <f t="shared" si="20"/>
        <v>0</v>
      </c>
      <c r="AC205" s="19">
        <f t="shared" si="22"/>
        <v>0</v>
      </c>
      <c r="AD205" s="19">
        <f t="shared" si="21"/>
        <v>0</v>
      </c>
      <c r="AE205" s="19">
        <f t="shared" si="19"/>
        <v>0</v>
      </c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36"/>
    </row>
    <row r="206" spans="1:48" ht="55.2" x14ac:dyDescent="0.3">
      <c r="A206" s="13"/>
      <c r="B206" s="23"/>
      <c r="C206" s="23">
        <v>506</v>
      </c>
      <c r="D206" s="23" t="s">
        <v>148</v>
      </c>
      <c r="E206" s="78" t="s">
        <v>725</v>
      </c>
      <c r="F206" s="15" t="s">
        <v>124</v>
      </c>
      <c r="G206" s="14" t="s">
        <v>356</v>
      </c>
      <c r="H206" s="27"/>
      <c r="I206" s="27"/>
      <c r="J206" s="27"/>
      <c r="K206" s="12"/>
      <c r="L206" s="17">
        <v>432074.603177446</v>
      </c>
      <c r="M206" s="17">
        <v>568720.48811973201</v>
      </c>
      <c r="N206" s="57">
        <v>2.1</v>
      </c>
      <c r="O206" s="57">
        <v>1.5750000000000002</v>
      </c>
      <c r="P206" s="36">
        <v>0</v>
      </c>
      <c r="Q206" s="13" t="s">
        <v>68</v>
      </c>
      <c r="R206" s="13">
        <v>2015</v>
      </c>
      <c r="S206" s="23"/>
      <c r="T206" s="23"/>
      <c r="U206" s="20"/>
      <c r="V206" s="14"/>
      <c r="W206" s="13" t="s">
        <v>336</v>
      </c>
      <c r="X206" s="13" t="s">
        <v>336</v>
      </c>
      <c r="Y206" s="13" t="str">
        <f>IF(AA206&gt;0,AA$1,IF(AB206&gt;0,AB$1,IF(AC206&gt;0,AC$1,IF(AD206&gt;0,AD$1, IF(E206="completed site","completed site","not presently developable")))))</f>
        <v>not presently developable</v>
      </c>
      <c r="Z206" s="13" t="str">
        <f>IF(AD206&gt;0,AD$1,IF(AC206&gt;0,AC$1,IF(AB206&gt;0,AB$1,IF(AA206&gt;0,AA$1, IF(E206="completed site","completed site","not achievable")))))</f>
        <v>not achievable</v>
      </c>
      <c r="AA206" s="19">
        <f t="shared" si="23"/>
        <v>0</v>
      </c>
      <c r="AB206" s="19">
        <f t="shared" si="20"/>
        <v>0</v>
      </c>
      <c r="AC206" s="19">
        <f t="shared" si="22"/>
        <v>0</v>
      </c>
      <c r="AD206" s="19">
        <f t="shared" si="21"/>
        <v>0</v>
      </c>
      <c r="AE206" s="19">
        <f t="shared" si="19"/>
        <v>0</v>
      </c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36"/>
    </row>
    <row r="207" spans="1:48" ht="55.2" x14ac:dyDescent="0.3">
      <c r="A207" s="13"/>
      <c r="B207" s="23"/>
      <c r="C207" s="23">
        <v>506</v>
      </c>
      <c r="D207" s="23" t="s">
        <v>396</v>
      </c>
      <c r="E207" s="78" t="s">
        <v>726</v>
      </c>
      <c r="F207" s="15" t="s">
        <v>124</v>
      </c>
      <c r="G207" s="14" t="s">
        <v>356</v>
      </c>
      <c r="H207" s="27"/>
      <c r="I207" s="27"/>
      <c r="J207" s="27"/>
      <c r="K207" s="12"/>
      <c r="L207" s="17">
        <v>432213.59859182901</v>
      </c>
      <c r="M207" s="17">
        <v>568961.31242012198</v>
      </c>
      <c r="N207" s="57">
        <v>10.3</v>
      </c>
      <c r="O207" s="57">
        <v>7.7250000000000005</v>
      </c>
      <c r="P207" s="36">
        <v>0</v>
      </c>
      <c r="Q207" s="13" t="s">
        <v>68</v>
      </c>
      <c r="R207" s="13">
        <v>2015</v>
      </c>
      <c r="S207" s="23"/>
      <c r="T207" s="23"/>
      <c r="U207" s="20"/>
      <c r="V207" s="14"/>
      <c r="W207" s="13" t="s">
        <v>336</v>
      </c>
      <c r="X207" s="13" t="s">
        <v>336</v>
      </c>
      <c r="Y207" s="13" t="str">
        <f>IF(AA207&gt;0,AA$1,IF(AB207&gt;0,AB$1,IF(AC207&gt;0,AC$1,IF(AD207&gt;0,AD$1, IF(E207="completed site","completed site","not presently developable")))))</f>
        <v>not presently developable</v>
      </c>
      <c r="Z207" s="13" t="str">
        <f>IF(AD207&gt;0,AD$1,IF(AC207&gt;0,AC$1,IF(AB207&gt;0,AB$1,IF(AA207&gt;0,AA$1, IF(E207="completed site","completed site","not achievable")))))</f>
        <v>not achievable</v>
      </c>
      <c r="AA207" s="19">
        <f t="shared" si="23"/>
        <v>0</v>
      </c>
      <c r="AB207" s="19">
        <f t="shared" si="20"/>
        <v>0</v>
      </c>
      <c r="AC207" s="19">
        <f t="shared" si="22"/>
        <v>0</v>
      </c>
      <c r="AD207" s="19">
        <f t="shared" si="21"/>
        <v>0</v>
      </c>
      <c r="AE207" s="19">
        <f t="shared" si="19"/>
        <v>0</v>
      </c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36"/>
    </row>
    <row r="208" spans="1:48" ht="55.2" x14ac:dyDescent="0.3">
      <c r="A208" s="13"/>
      <c r="B208" s="23"/>
      <c r="C208" s="23">
        <v>508</v>
      </c>
      <c r="D208" s="23"/>
      <c r="E208" s="78" t="s">
        <v>727</v>
      </c>
      <c r="F208" s="15" t="s">
        <v>728</v>
      </c>
      <c r="G208" s="14" t="s">
        <v>356</v>
      </c>
      <c r="H208" s="27"/>
      <c r="I208" s="27"/>
      <c r="J208" s="27"/>
      <c r="K208" s="12"/>
      <c r="L208" s="17">
        <v>436079.30775910098</v>
      </c>
      <c r="M208" s="17">
        <v>568511.89147543896</v>
      </c>
      <c r="N208" s="57">
        <v>26.2</v>
      </c>
      <c r="O208" s="57">
        <v>19.649999999999999</v>
      </c>
      <c r="P208" s="36">
        <v>0</v>
      </c>
      <c r="Q208" s="13" t="s">
        <v>68</v>
      </c>
      <c r="R208" s="13">
        <v>2015</v>
      </c>
      <c r="S208" s="23"/>
      <c r="T208" s="23"/>
      <c r="U208" s="20"/>
      <c r="V208" s="14"/>
      <c r="W208" s="13" t="s">
        <v>336</v>
      </c>
      <c r="X208" s="13" t="s">
        <v>336</v>
      </c>
      <c r="Y208" s="13" t="str">
        <f>IF(AA208&gt;0,AA$1,IF(AB208&gt;0,AB$1,IF(AC208&gt;0,AC$1,IF(AD208&gt;0,AD$1, IF(E208="completed site","completed site","not presently developable")))))</f>
        <v>not presently developable</v>
      </c>
      <c r="Z208" s="13" t="str">
        <f>IF(AD208&gt;0,AD$1,IF(AC208&gt;0,AC$1,IF(AB208&gt;0,AB$1,IF(AA208&gt;0,AA$1, IF(E208="completed site","completed site","not achievable")))))</f>
        <v>not achievable</v>
      </c>
      <c r="AA208" s="19">
        <f t="shared" si="23"/>
        <v>0</v>
      </c>
      <c r="AB208" s="19">
        <f t="shared" si="20"/>
        <v>0</v>
      </c>
      <c r="AC208" s="19">
        <f t="shared" si="22"/>
        <v>0</v>
      </c>
      <c r="AD208" s="19">
        <f t="shared" si="21"/>
        <v>0</v>
      </c>
      <c r="AE208" s="19">
        <f t="shared" si="19"/>
        <v>0</v>
      </c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36"/>
    </row>
    <row r="209" spans="1:48" ht="55.2" x14ac:dyDescent="0.3">
      <c r="A209" s="13"/>
      <c r="B209" s="23"/>
      <c r="C209" s="23">
        <v>509</v>
      </c>
      <c r="D209" s="23"/>
      <c r="E209" s="78" t="s">
        <v>729</v>
      </c>
      <c r="F209" s="15" t="s">
        <v>65</v>
      </c>
      <c r="G209" s="14" t="s">
        <v>356</v>
      </c>
      <c r="H209" s="27"/>
      <c r="I209" s="27"/>
      <c r="J209" s="27"/>
      <c r="K209" s="12"/>
      <c r="L209" s="17">
        <v>429951.61886354798</v>
      </c>
      <c r="M209" s="17">
        <v>565895.25506156799</v>
      </c>
      <c r="N209" s="57">
        <v>1.7</v>
      </c>
      <c r="O209" s="57">
        <v>1.53</v>
      </c>
      <c r="P209" s="36">
        <v>0</v>
      </c>
      <c r="Q209" s="13" t="s">
        <v>68</v>
      </c>
      <c r="R209" s="13">
        <v>2015</v>
      </c>
      <c r="S209" s="23"/>
      <c r="T209" s="23"/>
      <c r="U209" s="20"/>
      <c r="V209" s="14"/>
      <c r="W209" s="13" t="s">
        <v>336</v>
      </c>
      <c r="X209" s="13" t="s">
        <v>336</v>
      </c>
      <c r="Y209" s="13" t="str">
        <f>IF(AA209&gt;0,AA$1,IF(AB209&gt;0,AB$1,IF(AC209&gt;0,AC$1,IF(AD209&gt;0,AD$1, IF(E209="completed site","completed site","not presently developable")))))</f>
        <v>not presently developable</v>
      </c>
      <c r="Z209" s="13" t="str">
        <f>IF(AD209&gt;0,AD$1,IF(AC209&gt;0,AC$1,IF(AB209&gt;0,AB$1,IF(AA209&gt;0,AA$1, IF(E209="completed site","completed site","not achievable")))))</f>
        <v>not achievable</v>
      </c>
      <c r="AA209" s="19">
        <f t="shared" si="23"/>
        <v>0</v>
      </c>
      <c r="AB209" s="19">
        <f t="shared" si="20"/>
        <v>0</v>
      </c>
      <c r="AC209" s="19">
        <f t="shared" si="22"/>
        <v>0</v>
      </c>
      <c r="AD209" s="19">
        <f t="shared" si="21"/>
        <v>0</v>
      </c>
      <c r="AE209" s="19">
        <f t="shared" si="19"/>
        <v>0</v>
      </c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36"/>
    </row>
    <row r="210" spans="1:48" ht="55.2" x14ac:dyDescent="0.3">
      <c r="A210" s="13"/>
      <c r="B210" s="23">
        <v>107</v>
      </c>
      <c r="C210" s="23">
        <v>512</v>
      </c>
      <c r="D210" s="23"/>
      <c r="E210" s="78" t="s">
        <v>730</v>
      </c>
      <c r="F210" s="15" t="s">
        <v>124</v>
      </c>
      <c r="G210" s="14" t="s">
        <v>356</v>
      </c>
      <c r="H210" s="27"/>
      <c r="I210" s="27"/>
      <c r="J210" s="27"/>
      <c r="K210" s="12"/>
      <c r="L210" s="17">
        <v>432854.98545558302</v>
      </c>
      <c r="M210" s="17">
        <v>569011.91754192801</v>
      </c>
      <c r="N210" s="57">
        <v>30.5</v>
      </c>
      <c r="O210" s="57">
        <v>22.875</v>
      </c>
      <c r="P210" s="36">
        <v>0</v>
      </c>
      <c r="Q210" s="13" t="s">
        <v>68</v>
      </c>
      <c r="R210" s="13">
        <v>2015</v>
      </c>
      <c r="S210" s="23"/>
      <c r="T210" s="23"/>
      <c r="U210" s="20"/>
      <c r="V210" s="14"/>
      <c r="W210" s="13" t="s">
        <v>336</v>
      </c>
      <c r="X210" s="13" t="s">
        <v>336</v>
      </c>
      <c r="Y210" s="13" t="str">
        <f>IF(AA210&gt;0,AA$1,IF(AB210&gt;0,AB$1,IF(AC210&gt;0,AC$1,IF(AD210&gt;0,AD$1, IF(E210="completed site","completed site","not presently developable")))))</f>
        <v>not presently developable</v>
      </c>
      <c r="Z210" s="13" t="str">
        <f>IF(AD210&gt;0,AD$1,IF(AC210&gt;0,AC$1,IF(AB210&gt;0,AB$1,IF(AA210&gt;0,AA$1, IF(E210="completed site","completed site","not achievable")))))</f>
        <v>not achievable</v>
      </c>
      <c r="AA210" s="19">
        <f t="shared" si="23"/>
        <v>0</v>
      </c>
      <c r="AB210" s="19">
        <f t="shared" si="20"/>
        <v>0</v>
      </c>
      <c r="AC210" s="19">
        <f t="shared" si="22"/>
        <v>0</v>
      </c>
      <c r="AD210" s="19">
        <f t="shared" si="21"/>
        <v>0</v>
      </c>
      <c r="AE210" s="19">
        <f t="shared" si="19"/>
        <v>0</v>
      </c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36"/>
    </row>
    <row r="211" spans="1:48" ht="55.2" x14ac:dyDescent="0.3">
      <c r="A211" s="13"/>
      <c r="B211" s="23"/>
      <c r="C211" s="23">
        <v>514</v>
      </c>
      <c r="D211" s="23"/>
      <c r="E211" s="78" t="s">
        <v>731</v>
      </c>
      <c r="F211" s="15" t="s">
        <v>732</v>
      </c>
      <c r="G211" s="14" t="s">
        <v>356</v>
      </c>
      <c r="H211" s="27"/>
      <c r="I211" s="27"/>
      <c r="J211" s="27"/>
      <c r="K211" s="12"/>
      <c r="L211" s="17">
        <v>431652.112213318</v>
      </c>
      <c r="M211" s="17">
        <v>569672.62646703504</v>
      </c>
      <c r="N211" s="57">
        <v>103.5</v>
      </c>
      <c r="O211" s="57">
        <v>77.625</v>
      </c>
      <c r="P211" s="36">
        <v>0</v>
      </c>
      <c r="Q211" s="13" t="s">
        <v>371</v>
      </c>
      <c r="R211" s="13">
        <v>2015</v>
      </c>
      <c r="S211" s="23"/>
      <c r="T211" s="23"/>
      <c r="U211" s="20"/>
      <c r="V211" s="14"/>
      <c r="W211" s="13" t="s">
        <v>336</v>
      </c>
      <c r="X211" s="13" t="s">
        <v>336</v>
      </c>
      <c r="Y211" s="13" t="str">
        <f>IF(AA211&gt;0,AA$1,IF(AB211&gt;0,AB$1,IF(AC211&gt;0,AC$1,IF(AD211&gt;0,AD$1, IF(E211="completed site","completed site","not presently developable")))))</f>
        <v>not presently developable</v>
      </c>
      <c r="Z211" s="13" t="str">
        <f>IF(AD211&gt;0,AD$1,IF(AC211&gt;0,AC$1,IF(AB211&gt;0,AB$1,IF(AA211&gt;0,AA$1, IF(E211="completed site","completed site","not achievable")))))</f>
        <v>not achievable</v>
      </c>
      <c r="AA211" s="19">
        <f t="shared" si="23"/>
        <v>0</v>
      </c>
      <c r="AB211" s="19">
        <f t="shared" si="20"/>
        <v>0</v>
      </c>
      <c r="AC211" s="19">
        <f t="shared" si="22"/>
        <v>0</v>
      </c>
      <c r="AD211" s="19">
        <f t="shared" si="21"/>
        <v>0</v>
      </c>
      <c r="AE211" s="19">
        <f t="shared" si="19"/>
        <v>0</v>
      </c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36"/>
    </row>
    <row r="212" spans="1:48" ht="55.2" x14ac:dyDescent="0.3">
      <c r="A212" s="13"/>
      <c r="B212" s="23"/>
      <c r="C212" s="23">
        <v>515</v>
      </c>
      <c r="D212" s="23"/>
      <c r="E212" s="78" t="s">
        <v>733</v>
      </c>
      <c r="F212" s="15" t="s">
        <v>100</v>
      </c>
      <c r="G212" s="14" t="s">
        <v>356</v>
      </c>
      <c r="H212" s="27"/>
      <c r="I212" s="27"/>
      <c r="J212" s="27"/>
      <c r="K212" s="12"/>
      <c r="L212" s="17">
        <v>426970.108453163</v>
      </c>
      <c r="M212" s="17">
        <v>569838.52078946703</v>
      </c>
      <c r="N212" s="57">
        <v>49</v>
      </c>
      <c r="O212" s="57">
        <v>36.75</v>
      </c>
      <c r="P212" s="36">
        <v>0</v>
      </c>
      <c r="Q212" s="13" t="s">
        <v>371</v>
      </c>
      <c r="R212" s="13">
        <v>2015</v>
      </c>
      <c r="S212" s="23"/>
      <c r="T212" s="23"/>
      <c r="U212" s="20"/>
      <c r="V212" s="14"/>
      <c r="W212" s="13" t="s">
        <v>336</v>
      </c>
      <c r="X212" s="13" t="s">
        <v>336</v>
      </c>
      <c r="Y212" s="13" t="str">
        <f>IF(AA212&gt;0,AA$1,IF(AB212&gt;0,AB$1,IF(AC212&gt;0,AC$1,IF(AD212&gt;0,AD$1, IF(E212="completed site","completed site","not presently developable")))))</f>
        <v>not presently developable</v>
      </c>
      <c r="Z212" s="13" t="str">
        <f>IF(AD212&gt;0,AD$1,IF(AC212&gt;0,AC$1,IF(AB212&gt;0,AB$1,IF(AA212&gt;0,AA$1, IF(E212="completed site","completed site","not achievable")))))</f>
        <v>not achievable</v>
      </c>
      <c r="AA212" s="19">
        <f t="shared" si="23"/>
        <v>0</v>
      </c>
      <c r="AB212" s="19">
        <f t="shared" si="20"/>
        <v>0</v>
      </c>
      <c r="AC212" s="19">
        <f t="shared" si="22"/>
        <v>0</v>
      </c>
      <c r="AD212" s="19">
        <f t="shared" si="21"/>
        <v>0</v>
      </c>
      <c r="AE212" s="19">
        <f t="shared" si="19"/>
        <v>0</v>
      </c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36"/>
    </row>
    <row r="213" spans="1:48" ht="55.2" x14ac:dyDescent="0.3">
      <c r="A213" s="13"/>
      <c r="B213" s="23"/>
      <c r="C213" s="23">
        <v>517</v>
      </c>
      <c r="D213" s="23"/>
      <c r="E213" s="78" t="s">
        <v>734</v>
      </c>
      <c r="F213" s="15" t="s">
        <v>161</v>
      </c>
      <c r="G213" s="14" t="s">
        <v>356</v>
      </c>
      <c r="H213" s="27"/>
      <c r="I213" s="27"/>
      <c r="J213" s="27"/>
      <c r="K213" s="12"/>
      <c r="L213" s="17">
        <v>423669.73337752302</v>
      </c>
      <c r="M213" s="17">
        <v>574159.22211601201</v>
      </c>
      <c r="N213" s="57">
        <v>3.3</v>
      </c>
      <c r="O213" s="57">
        <v>2.4749999999999996</v>
      </c>
      <c r="P213" s="36">
        <v>0</v>
      </c>
      <c r="Q213" s="13" t="s">
        <v>68</v>
      </c>
      <c r="R213" s="13">
        <v>2015</v>
      </c>
      <c r="S213" s="23"/>
      <c r="T213" s="23"/>
      <c r="U213" s="20"/>
      <c r="V213" s="14"/>
      <c r="W213" s="13" t="s">
        <v>336</v>
      </c>
      <c r="X213" s="13" t="s">
        <v>336</v>
      </c>
      <c r="Y213" s="13" t="str">
        <f>IF(AA213&gt;0,AA$1,IF(AB213&gt;0,AB$1,IF(AC213&gt;0,AC$1,IF(AD213&gt;0,AD$1, IF(E213="completed site","completed site","not presently developable")))))</f>
        <v>not presently developable</v>
      </c>
      <c r="Z213" s="13" t="str">
        <f>IF(AD213&gt;0,AD$1,IF(AC213&gt;0,AC$1,IF(AB213&gt;0,AB$1,IF(AA213&gt;0,AA$1, IF(E213="completed site","completed site","not achievable")))))</f>
        <v>not achievable</v>
      </c>
      <c r="AA213" s="19">
        <f t="shared" si="23"/>
        <v>0</v>
      </c>
      <c r="AB213" s="19">
        <f t="shared" si="20"/>
        <v>0</v>
      </c>
      <c r="AC213" s="19">
        <f t="shared" si="22"/>
        <v>0</v>
      </c>
      <c r="AD213" s="19">
        <f t="shared" si="21"/>
        <v>0</v>
      </c>
      <c r="AE213" s="19">
        <f t="shared" si="19"/>
        <v>0</v>
      </c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36"/>
    </row>
    <row r="214" spans="1:48" ht="55.2" x14ac:dyDescent="0.3">
      <c r="A214" s="13"/>
      <c r="B214" s="23"/>
      <c r="C214" s="23">
        <v>519</v>
      </c>
      <c r="D214" s="23" t="s">
        <v>148</v>
      </c>
      <c r="E214" s="78" t="s">
        <v>735</v>
      </c>
      <c r="F214" s="15" t="s">
        <v>65</v>
      </c>
      <c r="G214" s="14" t="s">
        <v>356</v>
      </c>
      <c r="H214" s="27"/>
      <c r="I214" s="27"/>
      <c r="J214" s="27"/>
      <c r="K214" s="12"/>
      <c r="L214" s="17">
        <v>431606.860530217</v>
      </c>
      <c r="M214" s="17">
        <v>566486.67409943498</v>
      </c>
      <c r="N214" s="57">
        <v>2.4</v>
      </c>
      <c r="O214" s="57">
        <v>1.7999999999999998</v>
      </c>
      <c r="P214" s="36">
        <v>0</v>
      </c>
      <c r="Q214" s="13" t="s">
        <v>68</v>
      </c>
      <c r="R214" s="13">
        <v>2015</v>
      </c>
      <c r="S214" s="23"/>
      <c r="T214" s="23"/>
      <c r="U214" s="20"/>
      <c r="V214" s="14"/>
      <c r="W214" s="13" t="s">
        <v>336</v>
      </c>
      <c r="X214" s="13" t="s">
        <v>336</v>
      </c>
      <c r="Y214" s="13" t="str">
        <f>IF(AA214&gt;0,AA$1,IF(AB214&gt;0,AB$1,IF(AC214&gt;0,AC$1,IF(AD214&gt;0,AD$1, IF(E214="completed site","completed site","not presently developable")))))</f>
        <v>not presently developable</v>
      </c>
      <c r="Z214" s="13" t="str">
        <f>IF(AD214&gt;0,AD$1,IF(AC214&gt;0,AC$1,IF(AB214&gt;0,AB$1,IF(AA214&gt;0,AA$1, IF(E214="completed site","completed site","not achievable")))))</f>
        <v>not achievable</v>
      </c>
      <c r="AA214" s="19">
        <f t="shared" si="23"/>
        <v>0</v>
      </c>
      <c r="AB214" s="19">
        <f t="shared" si="20"/>
        <v>0</v>
      </c>
      <c r="AC214" s="19">
        <f t="shared" si="22"/>
        <v>0</v>
      </c>
      <c r="AD214" s="19">
        <f t="shared" si="21"/>
        <v>0</v>
      </c>
      <c r="AE214" s="19">
        <f t="shared" si="19"/>
        <v>0</v>
      </c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36"/>
    </row>
    <row r="215" spans="1:48" ht="55.2" x14ac:dyDescent="0.3">
      <c r="A215" s="13"/>
      <c r="B215" s="23"/>
      <c r="C215" s="23">
        <v>519</v>
      </c>
      <c r="D215" s="23" t="s">
        <v>396</v>
      </c>
      <c r="E215" s="78" t="s">
        <v>736</v>
      </c>
      <c r="F215" s="15" t="s">
        <v>65</v>
      </c>
      <c r="G215" s="14" t="s">
        <v>356</v>
      </c>
      <c r="H215" s="27"/>
      <c r="I215" s="27"/>
      <c r="J215" s="27"/>
      <c r="K215" s="12"/>
      <c r="L215" s="17">
        <v>431748.383098297</v>
      </c>
      <c r="M215" s="17">
        <v>566425.52169862599</v>
      </c>
      <c r="N215" s="57">
        <v>0.2</v>
      </c>
      <c r="O215" s="57">
        <v>0.2</v>
      </c>
      <c r="P215" s="36">
        <v>0</v>
      </c>
      <c r="Q215" s="13" t="s">
        <v>68</v>
      </c>
      <c r="R215" s="13">
        <v>2015</v>
      </c>
      <c r="S215" s="23"/>
      <c r="T215" s="23"/>
      <c r="U215" s="20"/>
      <c r="V215" s="14"/>
      <c r="W215" s="13" t="s">
        <v>336</v>
      </c>
      <c r="X215" s="13" t="s">
        <v>336</v>
      </c>
      <c r="Y215" s="13" t="str">
        <f>IF(AA215&gt;0,AA$1,IF(AB215&gt;0,AB$1,IF(AC215&gt;0,AC$1,IF(AD215&gt;0,AD$1, IF(E215="completed site","completed site","not presently developable")))))</f>
        <v>not presently developable</v>
      </c>
      <c r="Z215" s="13" t="str">
        <f>IF(AD215&gt;0,AD$1,IF(AC215&gt;0,AC$1,IF(AB215&gt;0,AB$1,IF(AA215&gt;0,AA$1, IF(E215="completed site","completed site","not achievable")))))</f>
        <v>not achievable</v>
      </c>
      <c r="AA215" s="19">
        <f t="shared" si="23"/>
        <v>0</v>
      </c>
      <c r="AB215" s="19">
        <f t="shared" si="20"/>
        <v>0</v>
      </c>
      <c r="AC215" s="19">
        <f t="shared" si="22"/>
        <v>0</v>
      </c>
      <c r="AD215" s="19">
        <f t="shared" si="21"/>
        <v>0</v>
      </c>
      <c r="AE215" s="19">
        <f t="shared" si="19"/>
        <v>0</v>
      </c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36"/>
    </row>
    <row r="216" spans="1:48" ht="55.2" x14ac:dyDescent="0.3">
      <c r="A216" s="13"/>
      <c r="B216" s="23"/>
      <c r="C216" s="23">
        <v>520</v>
      </c>
      <c r="D216" s="23"/>
      <c r="E216" s="78" t="s">
        <v>737</v>
      </c>
      <c r="F216" s="15" t="s">
        <v>65</v>
      </c>
      <c r="G216" s="14" t="s">
        <v>356</v>
      </c>
      <c r="H216" s="27"/>
      <c r="I216" s="27"/>
      <c r="J216" s="27"/>
      <c r="K216" s="12"/>
      <c r="L216" s="17">
        <v>431254.17906265298</v>
      </c>
      <c r="M216" s="17">
        <v>566442.24142018205</v>
      </c>
      <c r="N216" s="57">
        <v>7.6</v>
      </c>
      <c r="O216" s="57">
        <v>5.6999999999999993</v>
      </c>
      <c r="P216" s="36">
        <v>0</v>
      </c>
      <c r="Q216" s="13" t="s">
        <v>68</v>
      </c>
      <c r="R216" s="13">
        <v>2015</v>
      </c>
      <c r="S216" s="23"/>
      <c r="T216" s="23"/>
      <c r="U216" s="20"/>
      <c r="V216" s="14"/>
      <c r="W216" s="13" t="s">
        <v>336</v>
      </c>
      <c r="X216" s="23" t="s">
        <v>336</v>
      </c>
      <c r="Y216" s="13" t="str">
        <f>IF(AA216&gt;0,AA$1,IF(AB216&gt;0,AB$1,IF(AC216&gt;0,AC$1,IF(AD216&gt;0,AD$1, IF(E216="completed site","completed site","not presently developable")))))</f>
        <v>not presently developable</v>
      </c>
      <c r="Z216" s="13" t="str">
        <f>IF(AD216&gt;0,AD$1,IF(AC216&gt;0,AC$1,IF(AB216&gt;0,AB$1,IF(AA216&gt;0,AA$1, IF(E216="completed site","completed site","not achievable")))))</f>
        <v>not achievable</v>
      </c>
      <c r="AA216" s="19">
        <f t="shared" si="23"/>
        <v>0</v>
      </c>
      <c r="AB216" s="19">
        <f t="shared" si="20"/>
        <v>0</v>
      </c>
      <c r="AC216" s="19">
        <f t="shared" si="22"/>
        <v>0</v>
      </c>
      <c r="AD216" s="19">
        <f t="shared" si="21"/>
        <v>0</v>
      </c>
      <c r="AE216" s="19">
        <f t="shared" si="19"/>
        <v>0</v>
      </c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36"/>
    </row>
    <row r="217" spans="1:48" ht="55.2" x14ac:dyDescent="0.3">
      <c r="A217" s="13"/>
      <c r="B217" s="23"/>
      <c r="C217" s="23">
        <v>521</v>
      </c>
      <c r="D217" s="23"/>
      <c r="E217" s="78" t="s">
        <v>738</v>
      </c>
      <c r="F217" s="15" t="s">
        <v>65</v>
      </c>
      <c r="G217" s="14" t="s">
        <v>356</v>
      </c>
      <c r="H217" s="27"/>
      <c r="I217" s="27"/>
      <c r="J217" s="27"/>
      <c r="K217" s="12"/>
      <c r="L217" s="17">
        <v>431389.73004306498</v>
      </c>
      <c r="M217" s="17">
        <v>566215.46044500102</v>
      </c>
      <c r="N217" s="57">
        <v>29.4</v>
      </c>
      <c r="O217" s="57">
        <v>22.049999999999997</v>
      </c>
      <c r="P217" s="36">
        <v>0</v>
      </c>
      <c r="Q217" s="13" t="s">
        <v>68</v>
      </c>
      <c r="R217" s="13">
        <v>2015</v>
      </c>
      <c r="S217" s="23"/>
      <c r="T217" s="23"/>
      <c r="U217" s="20"/>
      <c r="V217" s="14"/>
      <c r="W217" s="13" t="s">
        <v>336</v>
      </c>
      <c r="X217" s="23" t="s">
        <v>336</v>
      </c>
      <c r="Y217" s="13" t="str">
        <f>IF(AA217&gt;0,AA$1,IF(AB217&gt;0,AB$1,IF(AC217&gt;0,AC$1,IF(AD217&gt;0,AD$1, IF(E217="completed site","completed site","not presently developable")))))</f>
        <v>not presently developable</v>
      </c>
      <c r="Z217" s="13" t="str">
        <f>IF(AD217&gt;0,AD$1,IF(AC217&gt;0,AC$1,IF(AB217&gt;0,AB$1,IF(AA217&gt;0,AA$1, IF(E217="completed site","completed site","not achievable")))))</f>
        <v>not achievable</v>
      </c>
      <c r="AA217" s="19">
        <f t="shared" si="23"/>
        <v>0</v>
      </c>
      <c r="AB217" s="19">
        <f t="shared" si="20"/>
        <v>0</v>
      </c>
      <c r="AC217" s="19">
        <f t="shared" si="22"/>
        <v>0</v>
      </c>
      <c r="AD217" s="19">
        <f t="shared" si="21"/>
        <v>0</v>
      </c>
      <c r="AE217" s="19">
        <f t="shared" si="19"/>
        <v>0</v>
      </c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36"/>
    </row>
    <row r="218" spans="1:48" ht="55.2" x14ac:dyDescent="0.3">
      <c r="A218" s="13"/>
      <c r="B218" s="23"/>
      <c r="C218" s="23">
        <v>522</v>
      </c>
      <c r="D218" s="23"/>
      <c r="E218" s="78" t="s">
        <v>739</v>
      </c>
      <c r="F218" s="15" t="s">
        <v>64</v>
      </c>
      <c r="G218" s="14" t="s">
        <v>356</v>
      </c>
      <c r="H218" s="27"/>
      <c r="I218" s="27"/>
      <c r="J218" s="27"/>
      <c r="K218" s="12"/>
      <c r="L218" s="17">
        <v>432289.47075749299</v>
      </c>
      <c r="M218" s="17">
        <v>566295.34102949803</v>
      </c>
      <c r="N218" s="57">
        <v>30</v>
      </c>
      <c r="O218" s="57">
        <v>22.5</v>
      </c>
      <c r="P218" s="36">
        <v>0</v>
      </c>
      <c r="Q218" s="13" t="s">
        <v>68</v>
      </c>
      <c r="R218" s="13">
        <v>2015</v>
      </c>
      <c r="S218" s="23"/>
      <c r="T218" s="23"/>
      <c r="U218" s="20"/>
      <c r="V218" s="14"/>
      <c r="W218" s="13" t="s">
        <v>336</v>
      </c>
      <c r="X218" s="23" t="s">
        <v>336</v>
      </c>
      <c r="Y218" s="13" t="str">
        <f>IF(AA218&gt;0,AA$1,IF(AB218&gt;0,AB$1,IF(AC218&gt;0,AC$1,IF(AD218&gt;0,AD$1, IF(E218="completed site","completed site","not presently developable")))))</f>
        <v>not presently developable</v>
      </c>
      <c r="Z218" s="13" t="str">
        <f>IF(AD218&gt;0,AD$1,IF(AC218&gt;0,AC$1,IF(AB218&gt;0,AB$1,IF(AA218&gt;0,AA$1, IF(E218="completed site","completed site","not achievable")))))</f>
        <v>not achievable</v>
      </c>
      <c r="AA218" s="19">
        <f t="shared" si="23"/>
        <v>0</v>
      </c>
      <c r="AB218" s="19">
        <f t="shared" si="20"/>
        <v>0</v>
      </c>
      <c r="AC218" s="19">
        <f t="shared" si="22"/>
        <v>0</v>
      </c>
      <c r="AD218" s="19">
        <f t="shared" si="21"/>
        <v>0</v>
      </c>
      <c r="AE218" s="19">
        <f t="shared" si="19"/>
        <v>0</v>
      </c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36"/>
    </row>
    <row r="219" spans="1:48" ht="55.2" x14ac:dyDescent="0.3">
      <c r="A219" s="13"/>
      <c r="B219" s="23"/>
      <c r="C219" s="23">
        <v>523</v>
      </c>
      <c r="D219" s="23"/>
      <c r="E219" s="78" t="s">
        <v>740</v>
      </c>
      <c r="F219" s="15" t="s">
        <v>478</v>
      </c>
      <c r="G219" s="14" t="s">
        <v>356</v>
      </c>
      <c r="H219" s="27"/>
      <c r="I219" s="27"/>
      <c r="J219" s="27"/>
      <c r="K219" s="12"/>
      <c r="L219" s="17">
        <v>431885.195526428</v>
      </c>
      <c r="M219" s="17">
        <v>568448.03842882102</v>
      </c>
      <c r="N219" s="57">
        <v>12.5</v>
      </c>
      <c r="O219" s="57">
        <v>9.375</v>
      </c>
      <c r="P219" s="36">
        <v>0</v>
      </c>
      <c r="Q219" s="13" t="s">
        <v>68</v>
      </c>
      <c r="R219" s="13">
        <v>2015</v>
      </c>
      <c r="S219" s="23"/>
      <c r="T219" s="23"/>
      <c r="U219" s="20"/>
      <c r="V219" s="14"/>
      <c r="W219" s="13" t="s">
        <v>336</v>
      </c>
      <c r="X219" s="23" t="s">
        <v>336</v>
      </c>
      <c r="Y219" s="13" t="str">
        <f>IF(AA219&gt;0,AA$1,IF(AB219&gt;0,AB$1,IF(AC219&gt;0,AC$1,IF(AD219&gt;0,AD$1, IF(E219="completed site","completed site","not presently developable")))))</f>
        <v>not presently developable</v>
      </c>
      <c r="Z219" s="13" t="str">
        <f>IF(AD219&gt;0,AD$1,IF(AC219&gt;0,AC$1,IF(AB219&gt;0,AB$1,IF(AA219&gt;0,AA$1, IF(E219="completed site","completed site","not achievable")))))</f>
        <v>not achievable</v>
      </c>
      <c r="AA219" s="19">
        <f t="shared" si="23"/>
        <v>0</v>
      </c>
      <c r="AB219" s="19">
        <f t="shared" si="20"/>
        <v>0</v>
      </c>
      <c r="AC219" s="19">
        <f t="shared" si="22"/>
        <v>0</v>
      </c>
      <c r="AD219" s="19">
        <f t="shared" si="21"/>
        <v>0</v>
      </c>
      <c r="AE219" s="19">
        <f t="shared" si="19"/>
        <v>0</v>
      </c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36"/>
    </row>
    <row r="220" spans="1:48" ht="55.2" x14ac:dyDescent="0.3">
      <c r="A220" s="13"/>
      <c r="B220" s="23"/>
      <c r="C220" s="23">
        <v>524</v>
      </c>
      <c r="D220" s="23" t="s">
        <v>396</v>
      </c>
      <c r="E220" s="78" t="s">
        <v>741</v>
      </c>
      <c r="F220" s="15" t="s">
        <v>65</v>
      </c>
      <c r="G220" s="14" t="s">
        <v>356</v>
      </c>
      <c r="H220" s="27"/>
      <c r="I220" s="27"/>
      <c r="J220" s="27"/>
      <c r="K220" s="12"/>
      <c r="L220" s="17">
        <v>430766.15060741903</v>
      </c>
      <c r="M220" s="17">
        <v>566471.60316071205</v>
      </c>
      <c r="N220" s="57">
        <v>6.6</v>
      </c>
      <c r="O220" s="57">
        <v>4.9499999999999993</v>
      </c>
      <c r="P220" s="36">
        <v>0</v>
      </c>
      <c r="Q220" s="13" t="s">
        <v>68</v>
      </c>
      <c r="R220" s="13">
        <v>2015</v>
      </c>
      <c r="S220" s="23"/>
      <c r="T220" s="23"/>
      <c r="U220" s="20"/>
      <c r="V220" s="14"/>
      <c r="W220" s="13" t="s">
        <v>336</v>
      </c>
      <c r="X220" s="23" t="s">
        <v>336</v>
      </c>
      <c r="Y220" s="13" t="str">
        <f>IF(AA220&gt;0,AA$1,IF(AB220&gt;0,AB$1,IF(AC220&gt;0,AC$1,IF(AD220&gt;0,AD$1, IF(E220="completed site","completed site","not presently developable")))))</f>
        <v>not presently developable</v>
      </c>
      <c r="Z220" s="13" t="str">
        <f>IF(AD220&gt;0,AD$1,IF(AC220&gt;0,AC$1,IF(AB220&gt;0,AB$1,IF(AA220&gt;0,AA$1, IF(E220="completed site","completed site","not achievable")))))</f>
        <v>not achievable</v>
      </c>
      <c r="AA220" s="19">
        <f t="shared" si="23"/>
        <v>0</v>
      </c>
      <c r="AB220" s="19">
        <f t="shared" si="20"/>
        <v>0</v>
      </c>
      <c r="AC220" s="19">
        <f t="shared" si="22"/>
        <v>0</v>
      </c>
      <c r="AD220" s="19">
        <f t="shared" si="21"/>
        <v>0</v>
      </c>
      <c r="AE220" s="19">
        <f t="shared" si="19"/>
        <v>0</v>
      </c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36"/>
    </row>
    <row r="221" spans="1:48" ht="55.2" x14ac:dyDescent="0.3">
      <c r="A221" s="13"/>
      <c r="B221" s="23"/>
      <c r="C221" s="23">
        <v>525</v>
      </c>
      <c r="D221" s="23"/>
      <c r="E221" s="78" t="s">
        <v>742</v>
      </c>
      <c r="F221" s="15" t="s">
        <v>65</v>
      </c>
      <c r="G221" s="14" t="s">
        <v>356</v>
      </c>
      <c r="H221" s="27"/>
      <c r="I221" s="27"/>
      <c r="J221" s="27"/>
      <c r="K221" s="12"/>
      <c r="L221" s="17">
        <v>430448.95467502001</v>
      </c>
      <c r="M221" s="17">
        <v>566145.77979475097</v>
      </c>
      <c r="N221" s="57">
        <v>2.1</v>
      </c>
      <c r="O221" s="57">
        <v>1.5750000000000002</v>
      </c>
      <c r="P221" s="36">
        <v>0</v>
      </c>
      <c r="Q221" s="13" t="s">
        <v>68</v>
      </c>
      <c r="R221" s="13">
        <v>2015</v>
      </c>
      <c r="S221" s="23"/>
      <c r="T221" s="23"/>
      <c r="U221" s="20"/>
      <c r="V221" s="14"/>
      <c r="W221" s="13" t="s">
        <v>336</v>
      </c>
      <c r="X221" s="23" t="s">
        <v>336</v>
      </c>
      <c r="Y221" s="13" t="str">
        <f>IF(AA221&gt;0,AA$1,IF(AB221&gt;0,AB$1,IF(AC221&gt;0,AC$1,IF(AD221&gt;0,AD$1, IF(E221="completed site","completed site","not presently developable")))))</f>
        <v>not presently developable</v>
      </c>
      <c r="Z221" s="13" t="str">
        <f>IF(AD221&gt;0,AD$1,IF(AC221&gt;0,AC$1,IF(AB221&gt;0,AB$1,IF(AA221&gt;0,AA$1, IF(E221="completed site","completed site","not achievable")))))</f>
        <v>not achievable</v>
      </c>
      <c r="AA221" s="19">
        <f t="shared" si="23"/>
        <v>0</v>
      </c>
      <c r="AB221" s="19">
        <f t="shared" si="20"/>
        <v>0</v>
      </c>
      <c r="AC221" s="19">
        <f t="shared" si="22"/>
        <v>0</v>
      </c>
      <c r="AD221" s="19">
        <f t="shared" si="21"/>
        <v>0</v>
      </c>
      <c r="AE221" s="19">
        <f t="shared" si="19"/>
        <v>0</v>
      </c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36"/>
    </row>
    <row r="222" spans="1:48" ht="55.2" x14ac:dyDescent="0.3">
      <c r="A222" s="13"/>
      <c r="B222" s="23"/>
      <c r="C222" s="23">
        <v>526</v>
      </c>
      <c r="D222" s="23"/>
      <c r="E222" s="78" t="s">
        <v>743</v>
      </c>
      <c r="F222" s="15" t="s">
        <v>65</v>
      </c>
      <c r="G222" s="14" t="s">
        <v>356</v>
      </c>
      <c r="H222" s="27"/>
      <c r="I222" s="27"/>
      <c r="J222" s="27"/>
      <c r="K222" s="12"/>
      <c r="L222" s="17">
        <v>429787.108924061</v>
      </c>
      <c r="M222" s="17">
        <v>565700.00803527096</v>
      </c>
      <c r="N222" s="57">
        <v>4.3</v>
      </c>
      <c r="O222" s="57">
        <v>3.2249999999999996</v>
      </c>
      <c r="P222" s="36">
        <v>0</v>
      </c>
      <c r="Q222" s="13" t="s">
        <v>68</v>
      </c>
      <c r="R222" s="13">
        <v>2015</v>
      </c>
      <c r="S222" s="23"/>
      <c r="T222" s="23"/>
      <c r="U222" s="20"/>
      <c r="V222" s="14"/>
      <c r="W222" s="13" t="s">
        <v>336</v>
      </c>
      <c r="X222" s="23" t="s">
        <v>336</v>
      </c>
      <c r="Y222" s="13" t="str">
        <f>IF(AA222&gt;0,AA$1,IF(AB222&gt;0,AB$1,IF(AC222&gt;0,AC$1,IF(AD222&gt;0,AD$1, IF(E222="completed site","completed site","not presently developable")))))</f>
        <v>not presently developable</v>
      </c>
      <c r="Z222" s="13" t="str">
        <f>IF(AD222&gt;0,AD$1,IF(AC222&gt;0,AC$1,IF(AB222&gt;0,AB$1,IF(AA222&gt;0,AA$1, IF(E222="completed site","completed site","not achievable")))))</f>
        <v>not achievable</v>
      </c>
      <c r="AA222" s="19">
        <f t="shared" si="23"/>
        <v>0</v>
      </c>
      <c r="AB222" s="19">
        <f t="shared" si="20"/>
        <v>0</v>
      </c>
      <c r="AC222" s="19">
        <f t="shared" si="22"/>
        <v>0</v>
      </c>
      <c r="AD222" s="19">
        <f t="shared" si="21"/>
        <v>0</v>
      </c>
      <c r="AE222" s="19">
        <f t="shared" si="19"/>
        <v>0</v>
      </c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36"/>
    </row>
    <row r="223" spans="1:48" ht="51" customHeight="1" x14ac:dyDescent="0.3">
      <c r="A223" s="13"/>
      <c r="B223" s="23"/>
      <c r="C223" s="23">
        <v>527</v>
      </c>
      <c r="D223" s="23"/>
      <c r="E223" s="78" t="s">
        <v>744</v>
      </c>
      <c r="F223" s="15" t="s">
        <v>65</v>
      </c>
      <c r="G223" s="14" t="s">
        <v>356</v>
      </c>
      <c r="H223" s="27"/>
      <c r="I223" s="27"/>
      <c r="J223" s="27"/>
      <c r="K223" s="12"/>
      <c r="L223" s="17">
        <v>430277.31836743699</v>
      </c>
      <c r="M223" s="17">
        <v>565929.46193538501</v>
      </c>
      <c r="N223" s="57">
        <v>19.2</v>
      </c>
      <c r="O223" s="57">
        <v>14.399999999999999</v>
      </c>
      <c r="P223" s="36">
        <v>0</v>
      </c>
      <c r="Q223" s="13" t="s">
        <v>68</v>
      </c>
      <c r="R223" s="13">
        <v>2015</v>
      </c>
      <c r="S223" s="23"/>
      <c r="T223" s="23"/>
      <c r="U223" s="20"/>
      <c r="V223" s="14"/>
      <c r="W223" s="13" t="s">
        <v>336</v>
      </c>
      <c r="X223" s="23" t="s">
        <v>336</v>
      </c>
      <c r="Y223" s="13" t="str">
        <f>IF(AA223&gt;0,AA$1,IF(AB223&gt;0,AB$1,IF(AC223&gt;0,AC$1,IF(AD223&gt;0,AD$1, IF(E223="completed site","completed site","not presently developable")))))</f>
        <v>not presently developable</v>
      </c>
      <c r="Z223" s="13" t="str">
        <f>IF(AD223&gt;0,AD$1,IF(AC223&gt;0,AC$1,IF(AB223&gt;0,AB$1,IF(AA223&gt;0,AA$1, IF(E223="completed site","completed site","not achievable")))))</f>
        <v>not achievable</v>
      </c>
      <c r="AA223" s="19">
        <f t="shared" si="23"/>
        <v>0</v>
      </c>
      <c r="AB223" s="19">
        <f t="shared" si="20"/>
        <v>0</v>
      </c>
      <c r="AC223" s="19">
        <f t="shared" si="22"/>
        <v>0</v>
      </c>
      <c r="AD223" s="19">
        <f t="shared" si="21"/>
        <v>0</v>
      </c>
      <c r="AE223" s="19">
        <f t="shared" si="19"/>
        <v>0</v>
      </c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36"/>
    </row>
    <row r="224" spans="1:48" ht="55.2" x14ac:dyDescent="0.3">
      <c r="A224" s="13"/>
      <c r="B224" s="23"/>
      <c r="C224" s="23">
        <v>528</v>
      </c>
      <c r="D224" s="23"/>
      <c r="E224" s="78" t="s">
        <v>745</v>
      </c>
      <c r="F224" s="15" t="s">
        <v>124</v>
      </c>
      <c r="G224" s="14" t="s">
        <v>356</v>
      </c>
      <c r="H224" s="27"/>
      <c r="I224" s="27"/>
      <c r="J224" s="27"/>
      <c r="K224" s="12"/>
      <c r="L224" s="17">
        <v>432042.74329506099</v>
      </c>
      <c r="M224" s="17">
        <v>570072.577453212</v>
      </c>
      <c r="N224" s="57">
        <v>12.6</v>
      </c>
      <c r="O224" s="57">
        <v>9.4499999999999993</v>
      </c>
      <c r="P224" s="36">
        <v>0</v>
      </c>
      <c r="Q224" s="13" t="s">
        <v>68</v>
      </c>
      <c r="R224" s="13">
        <v>2015</v>
      </c>
      <c r="S224" s="23"/>
      <c r="T224" s="23"/>
      <c r="U224" s="20"/>
      <c r="V224" s="14"/>
      <c r="W224" s="13" t="s">
        <v>336</v>
      </c>
      <c r="X224" s="23" t="s">
        <v>336</v>
      </c>
      <c r="Y224" s="13" t="str">
        <f>IF(AA224&gt;0,AA$1,IF(AB224&gt;0,AB$1,IF(AC224&gt;0,AC$1,IF(AD224&gt;0,AD$1, IF(E224="completed site","completed site","not presently developable")))))</f>
        <v>not presently developable</v>
      </c>
      <c r="Z224" s="13" t="str">
        <f>IF(AD224&gt;0,AD$1,IF(AC224&gt;0,AC$1,IF(AB224&gt;0,AB$1,IF(AA224&gt;0,AA$1, IF(E224="completed site","completed site","not achievable")))))</f>
        <v>not achievable</v>
      </c>
      <c r="AA224" s="19">
        <f t="shared" si="23"/>
        <v>0</v>
      </c>
      <c r="AB224" s="19">
        <f t="shared" si="20"/>
        <v>0</v>
      </c>
      <c r="AC224" s="19">
        <f t="shared" si="22"/>
        <v>0</v>
      </c>
      <c r="AD224" s="19">
        <f t="shared" si="21"/>
        <v>0</v>
      </c>
      <c r="AE224" s="19">
        <f t="shared" si="19"/>
        <v>0</v>
      </c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36"/>
    </row>
    <row r="225" spans="1:56" ht="55.2" x14ac:dyDescent="0.3">
      <c r="A225" s="13"/>
      <c r="B225" s="23"/>
      <c r="C225" s="23">
        <v>529</v>
      </c>
      <c r="D225" s="23"/>
      <c r="E225" s="78" t="s">
        <v>746</v>
      </c>
      <c r="F225" s="15" t="s">
        <v>161</v>
      </c>
      <c r="G225" s="14" t="s">
        <v>356</v>
      </c>
      <c r="H225" s="27"/>
      <c r="I225" s="27"/>
      <c r="J225" s="27"/>
      <c r="K225" s="12"/>
      <c r="L225" s="17">
        <v>425929.29287786799</v>
      </c>
      <c r="M225" s="17">
        <v>574205.67492896202</v>
      </c>
      <c r="N225" s="57">
        <v>18.100000000000001</v>
      </c>
      <c r="O225" s="57">
        <v>13.575000000000001</v>
      </c>
      <c r="P225" s="36">
        <v>0</v>
      </c>
      <c r="Q225" s="13" t="s">
        <v>68</v>
      </c>
      <c r="R225" s="13">
        <v>2015</v>
      </c>
      <c r="S225" s="23"/>
      <c r="T225" s="23"/>
      <c r="U225" s="20"/>
      <c r="V225" s="14"/>
      <c r="W225" s="13" t="s">
        <v>336</v>
      </c>
      <c r="X225" s="23" t="s">
        <v>336</v>
      </c>
      <c r="Y225" s="13" t="str">
        <f>IF(AA225&gt;0,AA$1,IF(AB225&gt;0,AB$1,IF(AC225&gt;0,AC$1,IF(AD225&gt;0,AD$1, IF(E225="completed site","completed site","not presently developable")))))</f>
        <v>not presently developable</v>
      </c>
      <c r="Z225" s="13" t="str">
        <f>IF(AD225&gt;0,AD$1,IF(AC225&gt;0,AC$1,IF(AB225&gt;0,AB$1,IF(AA225&gt;0,AA$1, IF(E225="completed site","completed site","not achievable")))))</f>
        <v>not achievable</v>
      </c>
      <c r="AA225" s="19">
        <f t="shared" si="23"/>
        <v>0</v>
      </c>
      <c r="AB225" s="19">
        <f t="shared" si="20"/>
        <v>0</v>
      </c>
      <c r="AC225" s="19">
        <f t="shared" si="22"/>
        <v>0</v>
      </c>
      <c r="AD225" s="19">
        <f t="shared" si="21"/>
        <v>0</v>
      </c>
      <c r="AE225" s="19">
        <f t="shared" si="19"/>
        <v>0</v>
      </c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36"/>
    </row>
    <row r="226" spans="1:56" ht="55.2" x14ac:dyDescent="0.3">
      <c r="A226" s="13"/>
      <c r="B226" s="23"/>
      <c r="C226" s="23">
        <v>530</v>
      </c>
      <c r="D226" s="23"/>
      <c r="E226" s="78" t="s">
        <v>747</v>
      </c>
      <c r="F226" s="15" t="s">
        <v>76</v>
      </c>
      <c r="G226" s="14" t="s">
        <v>356</v>
      </c>
      <c r="H226" s="27"/>
      <c r="I226" s="27"/>
      <c r="J226" s="27"/>
      <c r="K226" s="12"/>
      <c r="L226" s="17">
        <v>434702.09016724001</v>
      </c>
      <c r="M226" s="17">
        <v>567811.74886568298</v>
      </c>
      <c r="N226" s="57">
        <v>1.5</v>
      </c>
      <c r="O226" s="57">
        <v>1.35</v>
      </c>
      <c r="P226" s="36">
        <v>0</v>
      </c>
      <c r="Q226" s="13" t="s">
        <v>68</v>
      </c>
      <c r="R226" s="13">
        <v>2015</v>
      </c>
      <c r="S226" s="23"/>
      <c r="T226" s="23"/>
      <c r="U226" s="20"/>
      <c r="V226" s="14"/>
      <c r="W226" s="13" t="s">
        <v>336</v>
      </c>
      <c r="X226" s="23" t="s">
        <v>336</v>
      </c>
      <c r="Y226" s="13" t="str">
        <f>IF(AA226&gt;0,AA$1,IF(AB226&gt;0,AB$1,IF(AC226&gt;0,AC$1,IF(AD226&gt;0,AD$1, IF(E226="completed site","completed site","not presently developable")))))</f>
        <v>not presently developable</v>
      </c>
      <c r="Z226" s="13" t="str">
        <f>IF(AD226&gt;0,AD$1,IF(AC226&gt;0,AC$1,IF(AB226&gt;0,AB$1,IF(AA226&gt;0,AA$1, IF(E226="completed site","completed site","not achievable")))))</f>
        <v>not achievable</v>
      </c>
      <c r="AA226" s="19">
        <f t="shared" si="23"/>
        <v>0</v>
      </c>
      <c r="AB226" s="19">
        <f t="shared" si="20"/>
        <v>0</v>
      </c>
      <c r="AC226" s="19">
        <f t="shared" si="22"/>
        <v>0</v>
      </c>
      <c r="AD226" s="19">
        <f t="shared" si="21"/>
        <v>0</v>
      </c>
      <c r="AE226" s="19">
        <f t="shared" si="19"/>
        <v>0</v>
      </c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36"/>
    </row>
    <row r="227" spans="1:56" ht="55.2" x14ac:dyDescent="0.3">
      <c r="A227" s="13"/>
      <c r="B227" s="23"/>
      <c r="C227" s="23">
        <v>531</v>
      </c>
      <c r="D227" s="23" t="s">
        <v>148</v>
      </c>
      <c r="E227" s="78" t="s">
        <v>748</v>
      </c>
      <c r="F227" s="15" t="s">
        <v>64</v>
      </c>
      <c r="G227" s="14" t="s">
        <v>356</v>
      </c>
      <c r="H227" s="27"/>
      <c r="I227" s="27"/>
      <c r="J227" s="27"/>
      <c r="K227" s="12"/>
      <c r="L227" s="17">
        <v>433270.59570533899</v>
      </c>
      <c r="M227" s="17">
        <v>566162.53222932504</v>
      </c>
      <c r="N227" s="57">
        <v>9</v>
      </c>
      <c r="O227" s="57">
        <v>6.75</v>
      </c>
      <c r="P227" s="36">
        <v>0</v>
      </c>
      <c r="Q227" s="13" t="s">
        <v>68</v>
      </c>
      <c r="R227" s="13">
        <v>2015</v>
      </c>
      <c r="S227" s="23"/>
      <c r="T227" s="23"/>
      <c r="U227" s="20"/>
      <c r="V227" s="14"/>
      <c r="W227" s="13" t="s">
        <v>336</v>
      </c>
      <c r="X227" s="23" t="s">
        <v>336</v>
      </c>
      <c r="Y227" s="13" t="str">
        <f>IF(AA227&gt;0,AA$1,IF(AB227&gt;0,AB$1,IF(AC227&gt;0,AC$1,IF(AD227&gt;0,AD$1, IF(E227="completed site","completed site","not presently developable")))))</f>
        <v>not presently developable</v>
      </c>
      <c r="Z227" s="13" t="str">
        <f>IF(AD227&gt;0,AD$1,IF(AC227&gt;0,AC$1,IF(AB227&gt;0,AB$1,IF(AA227&gt;0,AA$1, IF(E227="completed site","completed site","not achievable")))))</f>
        <v>not achievable</v>
      </c>
      <c r="AA227" s="19">
        <f t="shared" si="23"/>
        <v>0</v>
      </c>
      <c r="AB227" s="19">
        <f t="shared" si="20"/>
        <v>0</v>
      </c>
      <c r="AC227" s="19">
        <f t="shared" si="22"/>
        <v>0</v>
      </c>
      <c r="AD227" s="19">
        <f t="shared" si="21"/>
        <v>0</v>
      </c>
      <c r="AE227" s="19">
        <f t="shared" si="19"/>
        <v>0</v>
      </c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36"/>
    </row>
    <row r="228" spans="1:56" ht="55.2" x14ac:dyDescent="0.3">
      <c r="A228" s="13"/>
      <c r="B228" s="23"/>
      <c r="C228" s="23">
        <v>531</v>
      </c>
      <c r="D228" s="23" t="s">
        <v>396</v>
      </c>
      <c r="E228" s="78" t="s">
        <v>749</v>
      </c>
      <c r="F228" s="15" t="s">
        <v>64</v>
      </c>
      <c r="G228" s="14" t="s">
        <v>356</v>
      </c>
      <c r="H228" s="27"/>
      <c r="I228" s="27"/>
      <c r="J228" s="27"/>
      <c r="K228" s="12"/>
      <c r="L228" s="17">
        <v>433270.26995471801</v>
      </c>
      <c r="M228" s="17">
        <v>566308.943018249</v>
      </c>
      <c r="N228" s="57">
        <v>0.4</v>
      </c>
      <c r="O228" s="57">
        <v>0.36000000000000004</v>
      </c>
      <c r="P228" s="36">
        <v>0</v>
      </c>
      <c r="Q228" s="13" t="s">
        <v>68</v>
      </c>
      <c r="R228" s="13">
        <v>2015</v>
      </c>
      <c r="S228" s="23"/>
      <c r="T228" s="23"/>
      <c r="U228" s="20"/>
      <c r="V228" s="14"/>
      <c r="W228" s="13" t="s">
        <v>336</v>
      </c>
      <c r="X228" s="23" t="s">
        <v>336</v>
      </c>
      <c r="Y228" s="13" t="str">
        <f>IF(AA228&gt;0,AA$1,IF(AB228&gt;0,AB$1,IF(AC228&gt;0,AC$1,IF(AD228&gt;0,AD$1, IF(E228="completed site","completed site","not presently developable")))))</f>
        <v>not presently developable</v>
      </c>
      <c r="Z228" s="13" t="str">
        <f>IF(AD228&gt;0,AD$1,IF(AC228&gt;0,AC$1,IF(AB228&gt;0,AB$1,IF(AA228&gt;0,AA$1, IF(E228="completed site","completed site","not achievable")))))</f>
        <v>not achievable</v>
      </c>
      <c r="AA228" s="19">
        <f t="shared" si="23"/>
        <v>0</v>
      </c>
      <c r="AB228" s="19">
        <f t="shared" si="20"/>
        <v>0</v>
      </c>
      <c r="AC228" s="19">
        <f t="shared" si="22"/>
        <v>0</v>
      </c>
      <c r="AD228" s="19">
        <f t="shared" si="21"/>
        <v>0</v>
      </c>
      <c r="AE228" s="19">
        <f t="shared" si="19"/>
        <v>0</v>
      </c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36"/>
    </row>
    <row r="229" spans="1:56" ht="55.2" x14ac:dyDescent="0.3">
      <c r="A229" s="13"/>
      <c r="B229" s="23"/>
      <c r="C229" s="23">
        <v>532</v>
      </c>
      <c r="D229" s="23"/>
      <c r="E229" s="78" t="s">
        <v>750</v>
      </c>
      <c r="F229" s="15" t="s">
        <v>64</v>
      </c>
      <c r="G229" s="14" t="s">
        <v>356</v>
      </c>
      <c r="H229" s="27"/>
      <c r="I229" s="27"/>
      <c r="J229" s="27"/>
      <c r="K229" s="12"/>
      <c r="L229" s="17">
        <v>433506.16062348097</v>
      </c>
      <c r="M229" s="17">
        <v>566435.41859271599</v>
      </c>
      <c r="N229" s="57">
        <v>20</v>
      </c>
      <c r="O229" s="57">
        <v>15</v>
      </c>
      <c r="P229" s="36">
        <v>0</v>
      </c>
      <c r="Q229" s="13" t="s">
        <v>68</v>
      </c>
      <c r="R229" s="13">
        <v>2015</v>
      </c>
      <c r="S229" s="23"/>
      <c r="T229" s="23"/>
      <c r="U229" s="20"/>
      <c r="V229" s="14"/>
      <c r="W229" s="13" t="s">
        <v>336</v>
      </c>
      <c r="X229" s="23" t="s">
        <v>336</v>
      </c>
      <c r="Y229" s="13" t="str">
        <f>IF(AA229&gt;0,AA$1,IF(AB229&gt;0,AB$1,IF(AC229&gt;0,AC$1,IF(AD229&gt;0,AD$1, IF(E229="completed site","completed site","not presently developable")))))</f>
        <v>not presently developable</v>
      </c>
      <c r="Z229" s="13" t="str">
        <f>IF(AD229&gt;0,AD$1,IF(AC229&gt;0,AC$1,IF(AB229&gt;0,AB$1,IF(AA229&gt;0,AA$1, IF(E229="completed site","completed site","not achievable")))))</f>
        <v>not achievable</v>
      </c>
      <c r="AA229" s="19">
        <f t="shared" si="23"/>
        <v>0</v>
      </c>
      <c r="AB229" s="19">
        <f t="shared" si="20"/>
        <v>0</v>
      </c>
      <c r="AC229" s="19">
        <f t="shared" si="22"/>
        <v>0</v>
      </c>
      <c r="AD229" s="19">
        <f t="shared" si="21"/>
        <v>0</v>
      </c>
      <c r="AE229" s="19">
        <f t="shared" si="19"/>
        <v>0</v>
      </c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36"/>
    </row>
    <row r="230" spans="1:56" ht="51" customHeight="1" x14ac:dyDescent="0.3">
      <c r="A230" s="13"/>
      <c r="B230" s="23"/>
      <c r="C230" s="23">
        <v>533</v>
      </c>
      <c r="D230" s="23"/>
      <c r="E230" s="78" t="s">
        <v>751</v>
      </c>
      <c r="F230" s="15" t="s">
        <v>64</v>
      </c>
      <c r="G230" s="14" t="s">
        <v>356</v>
      </c>
      <c r="H230" s="27"/>
      <c r="I230" s="27"/>
      <c r="J230" s="27"/>
      <c r="K230" s="12"/>
      <c r="L230" s="17">
        <v>433799.23438735399</v>
      </c>
      <c r="M230" s="17">
        <v>566461.14623094106</v>
      </c>
      <c r="N230" s="57">
        <v>5.8</v>
      </c>
      <c r="O230" s="57">
        <v>4.3499999999999996</v>
      </c>
      <c r="P230" s="36">
        <v>0</v>
      </c>
      <c r="Q230" s="13" t="s">
        <v>68</v>
      </c>
      <c r="R230" s="13">
        <v>2015</v>
      </c>
      <c r="S230" s="23"/>
      <c r="T230" s="23"/>
      <c r="U230" s="20"/>
      <c r="V230" s="14"/>
      <c r="W230" s="13" t="s">
        <v>336</v>
      </c>
      <c r="X230" s="23" t="s">
        <v>336</v>
      </c>
      <c r="Y230" s="13" t="str">
        <f>IF(AA230&gt;0,AA$1,IF(AB230&gt;0,AB$1,IF(AC230&gt;0,AC$1,IF(AD230&gt;0,AD$1, IF(E230="completed site","completed site","not presently developable")))))</f>
        <v>not presently developable</v>
      </c>
      <c r="Z230" s="13" t="str">
        <f>IF(AD230&gt;0,AD$1,IF(AC230&gt;0,AC$1,IF(AB230&gt;0,AB$1,IF(AA230&gt;0,AA$1, IF(E230="completed site","completed site","not achievable")))))</f>
        <v>not achievable</v>
      </c>
      <c r="AA230" s="19">
        <f t="shared" si="23"/>
        <v>0</v>
      </c>
      <c r="AB230" s="19">
        <f t="shared" si="20"/>
        <v>0</v>
      </c>
      <c r="AC230" s="19">
        <f t="shared" si="22"/>
        <v>0</v>
      </c>
      <c r="AD230" s="19">
        <f t="shared" si="21"/>
        <v>0</v>
      </c>
      <c r="AE230" s="19">
        <f t="shared" si="19"/>
        <v>0</v>
      </c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36"/>
    </row>
    <row r="231" spans="1:56" ht="55.2" x14ac:dyDescent="0.3">
      <c r="A231" s="13"/>
      <c r="B231" s="23">
        <v>108</v>
      </c>
      <c r="C231" s="23">
        <v>534</v>
      </c>
      <c r="D231" s="23"/>
      <c r="E231" s="78" t="s">
        <v>752</v>
      </c>
      <c r="F231" s="15" t="s">
        <v>64</v>
      </c>
      <c r="G231" s="14" t="s">
        <v>356</v>
      </c>
      <c r="H231" s="27"/>
      <c r="I231" s="27"/>
      <c r="J231" s="27"/>
      <c r="K231" s="12"/>
      <c r="L231" s="17">
        <v>433988.86131553497</v>
      </c>
      <c r="M231" s="17">
        <v>566762.75003155705</v>
      </c>
      <c r="N231" s="57">
        <v>20.8</v>
      </c>
      <c r="O231" s="57">
        <v>15.600000000000001</v>
      </c>
      <c r="P231" s="36">
        <v>0</v>
      </c>
      <c r="Q231" s="13" t="s">
        <v>68</v>
      </c>
      <c r="R231" s="13">
        <v>2015</v>
      </c>
      <c r="S231" s="23"/>
      <c r="T231" s="23"/>
      <c r="U231" s="20"/>
      <c r="V231" s="14"/>
      <c r="W231" s="13" t="s">
        <v>336</v>
      </c>
      <c r="X231" s="13" t="s">
        <v>336</v>
      </c>
      <c r="Y231" s="13" t="str">
        <f>IF(AA231&gt;0,AA$1,IF(AB231&gt;0,AB$1,IF(AC231&gt;0,AC$1,IF(AD231&gt;0,AD$1, IF(E231="completed site","completed site","not presently developable")))))</f>
        <v>not presently developable</v>
      </c>
      <c r="Z231" s="13" t="str">
        <f>IF(AD231&gt;0,AD$1,IF(AC231&gt;0,AC$1,IF(AB231&gt;0,AB$1,IF(AA231&gt;0,AA$1, IF(E231="completed site","completed site","not achievable")))))</f>
        <v>not achievable</v>
      </c>
      <c r="AA231" s="19">
        <f t="shared" si="23"/>
        <v>0</v>
      </c>
      <c r="AB231" s="19">
        <f t="shared" si="20"/>
        <v>0</v>
      </c>
      <c r="AC231" s="19">
        <f t="shared" si="22"/>
        <v>0</v>
      </c>
      <c r="AD231" s="19">
        <f t="shared" si="21"/>
        <v>0</v>
      </c>
      <c r="AE231" s="19">
        <f t="shared" si="19"/>
        <v>0</v>
      </c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36"/>
    </row>
    <row r="232" spans="1:56" ht="27.6" x14ac:dyDescent="0.3">
      <c r="A232" s="13"/>
      <c r="B232" s="23">
        <v>144</v>
      </c>
      <c r="C232" s="23">
        <v>535</v>
      </c>
      <c r="D232" s="23"/>
      <c r="E232" s="78" t="s">
        <v>753</v>
      </c>
      <c r="F232" s="15" t="s">
        <v>108</v>
      </c>
      <c r="G232" s="14" t="s">
        <v>393</v>
      </c>
      <c r="H232" s="27" t="s">
        <v>754</v>
      </c>
      <c r="I232" s="27"/>
      <c r="J232" s="27" t="s">
        <v>103</v>
      </c>
      <c r="K232" s="12"/>
      <c r="L232" s="17">
        <v>428366.48522382602</v>
      </c>
      <c r="M232" s="17">
        <v>568605.57973231503</v>
      </c>
      <c r="N232" s="57">
        <v>1.4</v>
      </c>
      <c r="O232" s="57">
        <v>1.26</v>
      </c>
      <c r="P232" s="36">
        <v>65</v>
      </c>
      <c r="Q232" s="13" t="s">
        <v>68</v>
      </c>
      <c r="R232" s="13">
        <v>2015</v>
      </c>
      <c r="S232" s="23"/>
      <c r="T232" s="23"/>
      <c r="U232" s="20"/>
      <c r="V232" s="14"/>
      <c r="W232" s="13" t="s">
        <v>73</v>
      </c>
      <c r="X232" s="13" t="s">
        <v>73</v>
      </c>
      <c r="Y232" s="13" t="str">
        <f>IF(AA232&gt;0,AA$1,IF(AB232&gt;0,AB$1,IF(AC232&gt;0,AC$1,IF(AD232&gt;0,AD$1, IF(E232="completed site","completed site","not presently developable")))))</f>
        <v>6 to 10 years</v>
      </c>
      <c r="Z232" s="13" t="str">
        <f>IF(AD232&gt;0,AD$1,IF(AC232&gt;0,AC$1,IF(AB232&gt;0,AB$1,IF(AA232&gt;0,AA$1, IF(E232="completed site","completed site","not achievable")))))</f>
        <v>6 to 10 years</v>
      </c>
      <c r="AA232" s="19">
        <f t="shared" si="23"/>
        <v>0</v>
      </c>
      <c r="AB232" s="19">
        <f t="shared" si="20"/>
        <v>65</v>
      </c>
      <c r="AC232" s="19">
        <f t="shared" si="22"/>
        <v>0</v>
      </c>
      <c r="AD232" s="19">
        <f t="shared" si="21"/>
        <v>0</v>
      </c>
      <c r="AE232" s="19">
        <f t="shared" si="19"/>
        <v>65</v>
      </c>
      <c r="AF232" s="23"/>
      <c r="AG232" s="23"/>
      <c r="AH232" s="23"/>
      <c r="AI232" s="75"/>
      <c r="AJ232" s="75"/>
      <c r="AK232" s="23"/>
      <c r="AL232" s="23">
        <v>30</v>
      </c>
      <c r="AM232" s="23">
        <v>20</v>
      </c>
      <c r="AN232" s="23">
        <v>15</v>
      </c>
      <c r="AO232" s="23"/>
      <c r="AP232" s="23"/>
      <c r="AQ232" s="23"/>
      <c r="AR232" s="23"/>
      <c r="AS232" s="23"/>
      <c r="AT232" s="23"/>
      <c r="AU232" s="23"/>
      <c r="AV232" s="36"/>
      <c r="BD232" s="1"/>
    </row>
    <row r="233" spans="1:56" ht="55.2" x14ac:dyDescent="0.3">
      <c r="A233" s="13"/>
      <c r="B233" s="23"/>
      <c r="C233" s="23">
        <v>536</v>
      </c>
      <c r="D233" s="23"/>
      <c r="E233" s="78" t="s">
        <v>755</v>
      </c>
      <c r="F233" s="15" t="s">
        <v>100</v>
      </c>
      <c r="G233" s="14" t="s">
        <v>356</v>
      </c>
      <c r="H233" s="27"/>
      <c r="I233" s="27"/>
      <c r="J233" s="27"/>
      <c r="K233" s="12"/>
      <c r="L233" s="17">
        <v>426008.13891275</v>
      </c>
      <c r="M233" s="17">
        <v>569500.57888220402</v>
      </c>
      <c r="N233" s="57">
        <v>23.6</v>
      </c>
      <c r="O233" s="57">
        <v>17.700000000000003</v>
      </c>
      <c r="P233" s="36">
        <v>0</v>
      </c>
      <c r="Q233" s="13" t="s">
        <v>843</v>
      </c>
      <c r="R233" s="13">
        <v>2015</v>
      </c>
      <c r="S233" s="23"/>
      <c r="T233" s="23"/>
      <c r="U233" s="20"/>
      <c r="V233" s="14"/>
      <c r="W233" s="13" t="s">
        <v>336</v>
      </c>
      <c r="X233" s="13" t="s">
        <v>336</v>
      </c>
      <c r="Y233" s="13" t="str">
        <f>IF(AA233&gt;0,AA$1,IF(AB233&gt;0,AB$1,IF(AC233&gt;0,AC$1,IF(AD233&gt;0,AD$1, IF(E233="completed site","completed site","not presently developable")))))</f>
        <v>not presently developable</v>
      </c>
      <c r="Z233" s="13" t="str">
        <f>IF(AD233&gt;0,AD$1,IF(AC233&gt;0,AC$1,IF(AB233&gt;0,AB$1,IF(AA233&gt;0,AA$1, IF(E233="completed site","completed site","not achievable")))))</f>
        <v>not achievable</v>
      </c>
      <c r="AA233" s="19">
        <f t="shared" si="23"/>
        <v>0</v>
      </c>
      <c r="AB233" s="19">
        <f t="shared" si="20"/>
        <v>0</v>
      </c>
      <c r="AC233" s="19">
        <f t="shared" si="22"/>
        <v>0</v>
      </c>
      <c r="AD233" s="19">
        <f t="shared" si="21"/>
        <v>0</v>
      </c>
      <c r="AE233" s="19">
        <f t="shared" si="19"/>
        <v>0</v>
      </c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36"/>
    </row>
    <row r="234" spans="1:56" ht="55.2" x14ac:dyDescent="0.3">
      <c r="A234" s="13"/>
      <c r="B234" s="23"/>
      <c r="C234" s="23">
        <v>537</v>
      </c>
      <c r="D234" s="23"/>
      <c r="E234" s="78" t="s">
        <v>756</v>
      </c>
      <c r="F234" s="15" t="s">
        <v>64</v>
      </c>
      <c r="G234" s="14" t="s">
        <v>356</v>
      </c>
      <c r="H234" s="27"/>
      <c r="I234" s="27"/>
      <c r="J234" s="27"/>
      <c r="K234" s="12"/>
      <c r="L234" s="17">
        <v>434529.82678805402</v>
      </c>
      <c r="M234" s="17">
        <v>567162.49368891702</v>
      </c>
      <c r="N234" s="57">
        <v>7.2</v>
      </c>
      <c r="O234" s="57">
        <v>5.4</v>
      </c>
      <c r="P234" s="36">
        <v>0</v>
      </c>
      <c r="Q234" s="13" t="s">
        <v>68</v>
      </c>
      <c r="R234" s="13">
        <v>2015</v>
      </c>
      <c r="S234" s="23"/>
      <c r="T234" s="23"/>
      <c r="U234" s="20"/>
      <c r="V234" s="14"/>
      <c r="W234" s="13" t="s">
        <v>336</v>
      </c>
      <c r="X234" s="23" t="s">
        <v>336</v>
      </c>
      <c r="Y234" s="13" t="str">
        <f>IF(AA234&gt;0,AA$1,IF(AB234&gt;0,AB$1,IF(AC234&gt;0,AC$1,IF(AD234&gt;0,AD$1, IF(E234="completed site","completed site","not presently developable")))))</f>
        <v>not presently developable</v>
      </c>
      <c r="Z234" s="13" t="str">
        <f>IF(AD234&gt;0,AD$1,IF(AC234&gt;0,AC$1,IF(AB234&gt;0,AB$1,IF(AA234&gt;0,AA$1, IF(E234="completed site","completed site","not achievable")))))</f>
        <v>not achievable</v>
      </c>
      <c r="AA234" s="19">
        <f t="shared" si="23"/>
        <v>0</v>
      </c>
      <c r="AB234" s="19">
        <f t="shared" si="20"/>
        <v>0</v>
      </c>
      <c r="AC234" s="19">
        <f t="shared" si="22"/>
        <v>0</v>
      </c>
      <c r="AD234" s="19">
        <f t="shared" si="21"/>
        <v>0</v>
      </c>
      <c r="AE234" s="19">
        <f t="shared" si="19"/>
        <v>0</v>
      </c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36"/>
    </row>
    <row r="235" spans="1:56" ht="55.2" x14ac:dyDescent="0.3">
      <c r="A235" s="13"/>
      <c r="B235" s="23"/>
      <c r="C235" s="23">
        <v>538</v>
      </c>
      <c r="D235" s="23"/>
      <c r="E235" s="78" t="s">
        <v>757</v>
      </c>
      <c r="F235" s="15" t="s">
        <v>100</v>
      </c>
      <c r="G235" s="14" t="s">
        <v>356</v>
      </c>
      <c r="H235" s="27"/>
      <c r="I235" s="27"/>
      <c r="J235" s="27"/>
      <c r="K235" s="12"/>
      <c r="L235" s="17">
        <v>426402.83385725901</v>
      </c>
      <c r="M235" s="17">
        <v>569688.82189878798</v>
      </c>
      <c r="N235" s="57">
        <v>34.1</v>
      </c>
      <c r="O235" s="57">
        <v>25.575000000000003</v>
      </c>
      <c r="P235" s="36">
        <v>0</v>
      </c>
      <c r="Q235" s="13" t="s">
        <v>371</v>
      </c>
      <c r="R235" s="13">
        <v>2015</v>
      </c>
      <c r="S235" s="23"/>
      <c r="T235" s="23"/>
      <c r="U235" s="20"/>
      <c r="V235" s="14"/>
      <c r="W235" s="13" t="s">
        <v>336</v>
      </c>
      <c r="X235" s="23" t="s">
        <v>336</v>
      </c>
      <c r="Y235" s="13" t="str">
        <f>IF(AA235&gt;0,AA$1,IF(AB235&gt;0,AB$1,IF(AC235&gt;0,AC$1,IF(AD235&gt;0,AD$1, IF(E235="completed site","completed site","not presently developable")))))</f>
        <v>not presently developable</v>
      </c>
      <c r="Z235" s="13" t="str">
        <f>IF(AD235&gt;0,AD$1,IF(AC235&gt;0,AC$1,IF(AB235&gt;0,AB$1,IF(AA235&gt;0,AA$1, IF(E235="completed site","completed site","not achievable")))))</f>
        <v>not achievable</v>
      </c>
      <c r="AA235" s="19">
        <f t="shared" si="23"/>
        <v>0</v>
      </c>
      <c r="AB235" s="19">
        <f t="shared" si="20"/>
        <v>0</v>
      </c>
      <c r="AC235" s="19">
        <f t="shared" si="22"/>
        <v>0</v>
      </c>
      <c r="AD235" s="19">
        <f t="shared" si="21"/>
        <v>0</v>
      </c>
      <c r="AE235" s="19">
        <f t="shared" si="19"/>
        <v>0</v>
      </c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36"/>
    </row>
    <row r="236" spans="1:56" ht="55.2" x14ac:dyDescent="0.3">
      <c r="A236" s="13"/>
      <c r="B236" s="23"/>
      <c r="C236" s="23">
        <v>542</v>
      </c>
      <c r="D236" s="23"/>
      <c r="E236" s="78" t="s">
        <v>758</v>
      </c>
      <c r="F236" s="15" t="s">
        <v>236</v>
      </c>
      <c r="G236" s="14" t="s">
        <v>356</v>
      </c>
      <c r="H236" s="27"/>
      <c r="I236" s="27"/>
      <c r="J236" s="27"/>
      <c r="K236" s="12"/>
      <c r="L236" s="17">
        <v>430543.18217440398</v>
      </c>
      <c r="M236" s="17">
        <v>570367.94224612496</v>
      </c>
      <c r="N236" s="57">
        <v>2.4</v>
      </c>
      <c r="O236" s="57">
        <v>1.7999999999999998</v>
      </c>
      <c r="P236" s="36">
        <v>0</v>
      </c>
      <c r="Q236" s="13" t="s">
        <v>90</v>
      </c>
      <c r="R236" s="13">
        <v>2015</v>
      </c>
      <c r="S236" s="23"/>
      <c r="T236" s="23"/>
      <c r="U236" s="20"/>
      <c r="V236" s="14"/>
      <c r="W236" s="13" t="s">
        <v>336</v>
      </c>
      <c r="X236" s="23" t="s">
        <v>336</v>
      </c>
      <c r="Y236" s="13" t="str">
        <f>IF(AA236&gt;0,AA$1,IF(AB236&gt;0,AB$1,IF(AC236&gt;0,AC$1,IF(AD236&gt;0,AD$1, IF(E236="completed site","completed site","not presently developable")))))</f>
        <v>not presently developable</v>
      </c>
      <c r="Z236" s="13" t="str">
        <f>IF(AD236&gt;0,AD$1,IF(AC236&gt;0,AC$1,IF(AB236&gt;0,AB$1,IF(AA236&gt;0,AA$1, IF(E236="completed site","completed site","not achievable")))))</f>
        <v>not achievable</v>
      </c>
      <c r="AA236" s="19">
        <f t="shared" si="23"/>
        <v>0</v>
      </c>
      <c r="AB236" s="19">
        <f t="shared" si="20"/>
        <v>0</v>
      </c>
      <c r="AC236" s="19">
        <f t="shared" si="22"/>
        <v>0</v>
      </c>
      <c r="AD236" s="19">
        <f t="shared" si="21"/>
        <v>0</v>
      </c>
      <c r="AE236" s="19">
        <f t="shared" si="19"/>
        <v>0</v>
      </c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36"/>
    </row>
    <row r="237" spans="1:56" ht="51" customHeight="1" x14ac:dyDescent="0.3">
      <c r="A237" s="13"/>
      <c r="B237" s="23"/>
      <c r="C237" s="23">
        <v>545</v>
      </c>
      <c r="D237" s="23"/>
      <c r="E237" s="78" t="s">
        <v>759</v>
      </c>
      <c r="F237" s="15" t="s">
        <v>64</v>
      </c>
      <c r="G237" s="14" t="s">
        <v>356</v>
      </c>
      <c r="H237" s="27"/>
      <c r="I237" s="27"/>
      <c r="J237" s="27"/>
      <c r="K237" s="12"/>
      <c r="L237" s="17">
        <v>433205.99947182002</v>
      </c>
      <c r="M237" s="17">
        <v>566951.63770000497</v>
      </c>
      <c r="N237" s="57">
        <v>10.8</v>
      </c>
      <c r="O237" s="57">
        <v>8.1000000000000014</v>
      </c>
      <c r="P237" s="36">
        <v>0</v>
      </c>
      <c r="Q237" s="13" t="s">
        <v>68</v>
      </c>
      <c r="R237" s="13">
        <v>2015</v>
      </c>
      <c r="S237" s="23"/>
      <c r="T237" s="23"/>
      <c r="U237" s="20"/>
      <c r="V237" s="14"/>
      <c r="W237" s="13" t="s">
        <v>336</v>
      </c>
      <c r="X237" s="13" t="s">
        <v>336</v>
      </c>
      <c r="Y237" s="13" t="str">
        <f>IF(AA237&gt;0,AA$1,IF(AB237&gt;0,AB$1,IF(AC237&gt;0,AC$1,IF(AD237&gt;0,AD$1, IF(E237="completed site","completed site","not presently developable")))))</f>
        <v>not presently developable</v>
      </c>
      <c r="Z237" s="13" t="str">
        <f>IF(AD237&gt;0,AD$1,IF(AC237&gt;0,AC$1,IF(AB237&gt;0,AB$1,IF(AA237&gt;0,AA$1, IF(E237="completed site","completed site","not achievable")))))</f>
        <v>not achievable</v>
      </c>
      <c r="AA237" s="19">
        <f t="shared" si="23"/>
        <v>0</v>
      </c>
      <c r="AB237" s="19">
        <f t="shared" si="20"/>
        <v>0</v>
      </c>
      <c r="AC237" s="19">
        <f t="shared" si="22"/>
        <v>0</v>
      </c>
      <c r="AD237" s="19">
        <f t="shared" si="21"/>
        <v>0</v>
      </c>
      <c r="AE237" s="19">
        <f t="shared" si="19"/>
        <v>0</v>
      </c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36"/>
    </row>
    <row r="238" spans="1:56" ht="51" customHeight="1" x14ac:dyDescent="0.3">
      <c r="A238" s="13"/>
      <c r="B238" s="23"/>
      <c r="C238" s="23">
        <v>546</v>
      </c>
      <c r="D238" s="23"/>
      <c r="E238" s="78" t="s">
        <v>760</v>
      </c>
      <c r="F238" s="15" t="s">
        <v>225</v>
      </c>
      <c r="G238" s="14" t="s">
        <v>356</v>
      </c>
      <c r="H238" s="27"/>
      <c r="I238" s="27"/>
      <c r="J238" s="27"/>
      <c r="K238" s="12"/>
      <c r="L238" s="17">
        <v>427867.58092765301</v>
      </c>
      <c r="M238" s="17">
        <v>568089.49615111796</v>
      </c>
      <c r="N238" s="57">
        <v>6.4</v>
      </c>
      <c r="O238" s="57">
        <v>4.8000000000000007</v>
      </c>
      <c r="P238" s="36">
        <v>0</v>
      </c>
      <c r="Q238" s="13" t="s">
        <v>90</v>
      </c>
      <c r="R238" s="13">
        <v>2015</v>
      </c>
      <c r="S238" s="23"/>
      <c r="T238" s="23"/>
      <c r="U238" s="20"/>
      <c r="V238" s="14"/>
      <c r="W238" s="13" t="s">
        <v>336</v>
      </c>
      <c r="X238" s="13" t="s">
        <v>336</v>
      </c>
      <c r="Y238" s="13" t="str">
        <f>IF(AA238&gt;0,AA$1,IF(AB238&gt;0,AB$1,IF(AC238&gt;0,AC$1,IF(AD238&gt;0,AD$1, IF(E238="completed site","completed site","not presently developable")))))</f>
        <v>not presently developable</v>
      </c>
      <c r="Z238" s="13" t="str">
        <f>IF(AD238&gt;0,AD$1,IF(AC238&gt;0,AC$1,IF(AB238&gt;0,AB$1,IF(AA238&gt;0,AA$1, IF(E238="completed site","completed site","not achievable")))))</f>
        <v>not achievable</v>
      </c>
      <c r="AA238" s="19">
        <f t="shared" si="23"/>
        <v>0</v>
      </c>
      <c r="AB238" s="19">
        <f t="shared" si="20"/>
        <v>0</v>
      </c>
      <c r="AC238" s="19">
        <f t="shared" si="22"/>
        <v>0</v>
      </c>
      <c r="AD238" s="19">
        <f t="shared" si="21"/>
        <v>0</v>
      </c>
      <c r="AE238" s="19">
        <f t="shared" si="19"/>
        <v>0</v>
      </c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36"/>
    </row>
    <row r="239" spans="1:56" ht="55.2" x14ac:dyDescent="0.3">
      <c r="A239" s="13"/>
      <c r="B239" s="23"/>
      <c r="C239" s="23">
        <v>548</v>
      </c>
      <c r="D239" s="23"/>
      <c r="E239" s="78" t="s">
        <v>377</v>
      </c>
      <c r="F239" s="15" t="s">
        <v>64</v>
      </c>
      <c r="G239" s="14" t="s">
        <v>356</v>
      </c>
      <c r="H239" s="27"/>
      <c r="I239" s="27"/>
      <c r="J239" s="27"/>
      <c r="K239" s="12"/>
      <c r="L239" s="17">
        <v>432785.76530146901</v>
      </c>
      <c r="M239" s="17">
        <v>566398.969854714</v>
      </c>
      <c r="N239" s="57">
        <v>0.9</v>
      </c>
      <c r="O239" s="57">
        <v>0.81</v>
      </c>
      <c r="P239" s="36">
        <v>0</v>
      </c>
      <c r="Q239" s="13" t="s">
        <v>68</v>
      </c>
      <c r="R239" s="13">
        <v>2015</v>
      </c>
      <c r="S239" s="23"/>
      <c r="T239" s="23"/>
      <c r="U239" s="20"/>
      <c r="V239" s="14"/>
      <c r="W239" s="13" t="s">
        <v>336</v>
      </c>
      <c r="X239" s="23" t="s">
        <v>336</v>
      </c>
      <c r="Y239" s="13" t="str">
        <f>IF(AA239&gt;0,AA$1,IF(AB239&gt;0,AB$1,IF(AC239&gt;0,AC$1,IF(AD239&gt;0,AD$1, IF(E239="completed site","completed site","not presently developable")))))</f>
        <v>not presently developable</v>
      </c>
      <c r="Z239" s="13" t="str">
        <f>IF(AD239&gt;0,AD$1,IF(AC239&gt;0,AC$1,IF(AB239&gt;0,AB$1,IF(AA239&gt;0,AA$1, IF(E239="completed site","completed site","not achievable")))))</f>
        <v>not achievable</v>
      </c>
      <c r="AA239" s="19">
        <f t="shared" si="23"/>
        <v>0</v>
      </c>
      <c r="AB239" s="19">
        <f t="shared" si="20"/>
        <v>0</v>
      </c>
      <c r="AC239" s="19">
        <f t="shared" si="22"/>
        <v>0</v>
      </c>
      <c r="AD239" s="19">
        <f t="shared" si="21"/>
        <v>0</v>
      </c>
      <c r="AE239" s="19">
        <f t="shared" si="19"/>
        <v>0</v>
      </c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36"/>
    </row>
    <row r="240" spans="1:56" ht="55.2" x14ac:dyDescent="0.3">
      <c r="A240" s="13"/>
      <c r="B240" s="23"/>
      <c r="C240" s="23">
        <v>549</v>
      </c>
      <c r="D240" s="23"/>
      <c r="E240" s="78" t="s">
        <v>761</v>
      </c>
      <c r="F240" s="15" t="s">
        <v>64</v>
      </c>
      <c r="G240" s="14" t="s">
        <v>356</v>
      </c>
      <c r="H240" s="27"/>
      <c r="I240" s="27"/>
      <c r="J240" s="27"/>
      <c r="K240" s="12"/>
      <c r="L240" s="17">
        <v>433188.55417719</v>
      </c>
      <c r="M240" s="17">
        <v>567292.63492810796</v>
      </c>
      <c r="N240" s="57">
        <v>6.9</v>
      </c>
      <c r="O240" s="57">
        <v>5.1750000000000007</v>
      </c>
      <c r="P240" s="36">
        <v>0</v>
      </c>
      <c r="Q240" s="13" t="s">
        <v>68</v>
      </c>
      <c r="R240" s="13">
        <v>2015</v>
      </c>
      <c r="S240" s="23"/>
      <c r="T240" s="23"/>
      <c r="U240" s="20"/>
      <c r="V240" s="14"/>
      <c r="W240" s="13" t="s">
        <v>336</v>
      </c>
      <c r="X240" s="23" t="s">
        <v>336</v>
      </c>
      <c r="Y240" s="13" t="str">
        <f>IF(AA240&gt;0,AA$1,IF(AB240&gt;0,AB$1,IF(AC240&gt;0,AC$1,IF(AD240&gt;0,AD$1, IF(E240="completed site","completed site","not presently developable")))))</f>
        <v>not presently developable</v>
      </c>
      <c r="Z240" s="13" t="str">
        <f>IF(AD240&gt;0,AD$1,IF(AC240&gt;0,AC$1,IF(AB240&gt;0,AB$1,IF(AA240&gt;0,AA$1, IF(E240="completed site","completed site","not achievable")))))</f>
        <v>not achievable</v>
      </c>
      <c r="AA240" s="19">
        <f t="shared" si="23"/>
        <v>0</v>
      </c>
      <c r="AB240" s="19">
        <f t="shared" si="20"/>
        <v>0</v>
      </c>
      <c r="AC240" s="19">
        <f t="shared" si="22"/>
        <v>0</v>
      </c>
      <c r="AD240" s="19">
        <f t="shared" si="21"/>
        <v>0</v>
      </c>
      <c r="AE240" s="19">
        <f t="shared" si="19"/>
        <v>0</v>
      </c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36"/>
    </row>
    <row r="241" spans="1:56" ht="55.2" x14ac:dyDescent="0.3">
      <c r="A241" s="13"/>
      <c r="B241" s="23"/>
      <c r="C241" s="23">
        <v>550</v>
      </c>
      <c r="D241" s="23"/>
      <c r="E241" s="78" t="s">
        <v>762</v>
      </c>
      <c r="F241" s="15" t="s">
        <v>64</v>
      </c>
      <c r="G241" s="14" t="s">
        <v>356</v>
      </c>
      <c r="H241" s="27"/>
      <c r="I241" s="27"/>
      <c r="J241" s="27"/>
      <c r="K241" s="12"/>
      <c r="L241" s="17">
        <v>434078.77469006903</v>
      </c>
      <c r="M241" s="17">
        <v>566416.00833358103</v>
      </c>
      <c r="N241" s="57">
        <v>13.6</v>
      </c>
      <c r="O241" s="57">
        <v>10.199999999999999</v>
      </c>
      <c r="P241" s="36">
        <v>0</v>
      </c>
      <c r="Q241" s="13" t="s">
        <v>68</v>
      </c>
      <c r="R241" s="13">
        <v>2015</v>
      </c>
      <c r="S241" s="23"/>
      <c r="T241" s="23"/>
      <c r="U241" s="20"/>
      <c r="V241" s="14"/>
      <c r="W241" s="13" t="s">
        <v>336</v>
      </c>
      <c r="X241" s="13" t="s">
        <v>336</v>
      </c>
      <c r="Y241" s="13" t="str">
        <f>IF(AA241&gt;0,AA$1,IF(AB241&gt;0,AB$1,IF(AC241&gt;0,AC$1,IF(AD241&gt;0,AD$1, IF(E241="completed site","completed site","not presently developable")))))</f>
        <v>not presently developable</v>
      </c>
      <c r="Z241" s="13" t="str">
        <f>IF(AD241&gt;0,AD$1,IF(AC241&gt;0,AC$1,IF(AB241&gt;0,AB$1,IF(AA241&gt;0,AA$1, IF(E241="completed site","completed site","not achievable")))))</f>
        <v>not achievable</v>
      </c>
      <c r="AA241" s="19">
        <f t="shared" si="23"/>
        <v>0</v>
      </c>
      <c r="AB241" s="19">
        <f t="shared" si="20"/>
        <v>0</v>
      </c>
      <c r="AC241" s="19">
        <f t="shared" si="22"/>
        <v>0</v>
      </c>
      <c r="AD241" s="19">
        <f t="shared" si="21"/>
        <v>0</v>
      </c>
      <c r="AE241" s="19">
        <f t="shared" si="19"/>
        <v>0</v>
      </c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36"/>
    </row>
    <row r="242" spans="1:56" ht="27.6" x14ac:dyDescent="0.3">
      <c r="A242" s="13"/>
      <c r="B242" s="23"/>
      <c r="C242" s="23">
        <v>551</v>
      </c>
      <c r="D242" s="23"/>
      <c r="E242" s="78" t="s">
        <v>763</v>
      </c>
      <c r="F242" s="15" t="s">
        <v>88</v>
      </c>
      <c r="G242" s="14" t="s">
        <v>356</v>
      </c>
      <c r="H242" s="27" t="s">
        <v>764</v>
      </c>
      <c r="I242" s="27"/>
      <c r="J242" s="27" t="s">
        <v>704</v>
      </c>
      <c r="K242" s="12"/>
      <c r="L242" s="17">
        <v>429931.214579942</v>
      </c>
      <c r="M242" s="17">
        <v>572112.73078537895</v>
      </c>
      <c r="N242" s="57">
        <v>1.69</v>
      </c>
      <c r="O242" s="57">
        <v>1.52</v>
      </c>
      <c r="P242" s="36">
        <v>32</v>
      </c>
      <c r="Q242" s="13" t="s">
        <v>90</v>
      </c>
      <c r="R242" s="13">
        <v>2015</v>
      </c>
      <c r="S242" s="23" t="s">
        <v>765</v>
      </c>
      <c r="T242" s="23" t="s">
        <v>70</v>
      </c>
      <c r="U242" s="20" t="s">
        <v>353</v>
      </c>
      <c r="V242" s="14"/>
      <c r="W242" s="13" t="s">
        <v>73</v>
      </c>
      <c r="X242" s="13" t="s">
        <v>73</v>
      </c>
      <c r="Y242" s="13" t="str">
        <f>IF(AA242&gt;0,AA$1,IF(AB242&gt;0,AB$1,IF(AC242&gt;0,AC$1,IF(AD242&gt;0,AD$1, IF(E242="completed site","completed site","not presently developable")))))</f>
        <v>6 to 10 years</v>
      </c>
      <c r="Z242" s="13" t="str">
        <f>IF(AD242&gt;0,AD$1,IF(AC242&gt;0,AC$1,IF(AB242&gt;0,AB$1,IF(AA242&gt;0,AA$1, IF(E242="completed site","completed site","not achievable")))))</f>
        <v>6 to 10 years</v>
      </c>
      <c r="AA242" s="19">
        <f t="shared" si="23"/>
        <v>0</v>
      </c>
      <c r="AB242" s="19">
        <f t="shared" si="20"/>
        <v>32</v>
      </c>
      <c r="AC242" s="19">
        <f t="shared" si="22"/>
        <v>0</v>
      </c>
      <c r="AD242" s="19">
        <f t="shared" si="21"/>
        <v>0</v>
      </c>
      <c r="AE242" s="19">
        <f t="shared" si="19"/>
        <v>32</v>
      </c>
      <c r="AF242" s="23"/>
      <c r="AG242" s="23"/>
      <c r="AH242" s="23"/>
      <c r="AI242" s="23"/>
      <c r="AJ242" s="23"/>
      <c r="AK242" s="23"/>
      <c r="AL242" s="23">
        <v>12</v>
      </c>
      <c r="AM242" s="23">
        <v>20</v>
      </c>
      <c r="AN242" s="23"/>
      <c r="AO242" s="23"/>
      <c r="AP242" s="23"/>
      <c r="AQ242" s="23"/>
      <c r="AR242" s="23"/>
      <c r="AS242" s="23"/>
      <c r="AT242" s="23"/>
      <c r="AU242" s="23"/>
      <c r="AV242" s="36"/>
      <c r="BD242" s="1"/>
    </row>
    <row r="243" spans="1:56" ht="55.2" x14ac:dyDescent="0.3">
      <c r="A243" s="53"/>
      <c r="B243" s="23"/>
      <c r="C243" s="23">
        <v>557</v>
      </c>
      <c r="D243" s="23"/>
      <c r="E243" s="54" t="s">
        <v>766</v>
      </c>
      <c r="F243" s="15" t="s">
        <v>88</v>
      </c>
      <c r="G243" s="14" t="s">
        <v>356</v>
      </c>
      <c r="H243" s="27" t="s">
        <v>767</v>
      </c>
      <c r="I243" s="27"/>
      <c r="J243" s="27"/>
      <c r="K243" s="12"/>
      <c r="L243" s="17">
        <v>430536.28495772998</v>
      </c>
      <c r="M243" s="17">
        <v>572643.30484845606</v>
      </c>
      <c r="N243" s="57">
        <v>0.49</v>
      </c>
      <c r="O243" s="57">
        <v>0.441</v>
      </c>
      <c r="P243" s="112">
        <v>0</v>
      </c>
      <c r="Q243" s="13" t="s">
        <v>68</v>
      </c>
      <c r="R243" s="13">
        <v>2016</v>
      </c>
      <c r="S243" s="53"/>
      <c r="T243" s="23"/>
      <c r="U243" s="20"/>
      <c r="V243" s="14"/>
      <c r="W243" s="13" t="s">
        <v>336</v>
      </c>
      <c r="X243" s="13" t="s">
        <v>73</v>
      </c>
      <c r="Y243" s="13" t="str">
        <f>IF(AA243&gt;0,AA$1,IF(AB243&gt;0,AB$1,IF(AC243&gt;0,AC$1,IF(AD243&gt;0,AD$1, IF(E243="completed site","completed site","not presently developable")))))</f>
        <v>not presently developable</v>
      </c>
      <c r="Z243" s="13" t="str">
        <f>IF(AD243&gt;0,AD$1,IF(AC243&gt;0,AC$1,IF(AB243&gt;0,AB$1,IF(AA243&gt;0,AA$1, IF(E243="completed site","completed site","not achievable")))))</f>
        <v>not achievable</v>
      </c>
      <c r="AA243" s="19">
        <f t="shared" si="23"/>
        <v>0</v>
      </c>
      <c r="AB243" s="19">
        <f t="shared" si="20"/>
        <v>0</v>
      </c>
      <c r="AC243" s="19">
        <f t="shared" si="22"/>
        <v>0</v>
      </c>
      <c r="AD243" s="19">
        <f t="shared" si="21"/>
        <v>0</v>
      </c>
      <c r="AE243" s="19">
        <f t="shared" si="19"/>
        <v>0</v>
      </c>
      <c r="AF243" s="23"/>
      <c r="AG243" s="23"/>
      <c r="AH243" s="23"/>
      <c r="AI243" s="23"/>
      <c r="AJ243" s="75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36"/>
    </row>
    <row r="244" spans="1:56" ht="41.4" x14ac:dyDescent="0.3">
      <c r="A244" s="13"/>
      <c r="B244" s="23"/>
      <c r="C244" s="23">
        <v>562</v>
      </c>
      <c r="D244" s="23"/>
      <c r="E244" s="27" t="s">
        <v>768</v>
      </c>
      <c r="F244" s="15" t="s">
        <v>76</v>
      </c>
      <c r="G244" s="14" t="s">
        <v>356</v>
      </c>
      <c r="H244" s="27"/>
      <c r="I244" s="27" t="s">
        <v>769</v>
      </c>
      <c r="J244" s="27"/>
      <c r="K244" s="12"/>
      <c r="L244" s="17">
        <v>434426.69775681797</v>
      </c>
      <c r="M244" s="17">
        <v>568265.00846934004</v>
      </c>
      <c r="N244" s="57">
        <v>0.03</v>
      </c>
      <c r="O244" s="57">
        <v>0.03</v>
      </c>
      <c r="P244" s="36">
        <v>6</v>
      </c>
      <c r="Q244" s="13" t="s">
        <v>68</v>
      </c>
      <c r="R244" s="13">
        <v>2016</v>
      </c>
      <c r="S244" s="23" t="s">
        <v>770</v>
      </c>
      <c r="T244" s="23" t="s">
        <v>70</v>
      </c>
      <c r="U244" s="20" t="s">
        <v>536</v>
      </c>
      <c r="V244" s="14" t="s">
        <v>771</v>
      </c>
      <c r="W244" s="13" t="s">
        <v>73</v>
      </c>
      <c r="X244" s="13" t="s">
        <v>336</v>
      </c>
      <c r="Y244" s="13" t="str">
        <f>IF(AA244&gt;0,AA$1,IF(AB244&gt;0,AB$1,IF(AC244&gt;0,AC$1,IF(AD244&gt;0,AD$1, IF(E244="completed site","completed site","not presently developable")))))</f>
        <v>6 to 10 years</v>
      </c>
      <c r="Z244" s="13" t="str">
        <f>IF(AD244&gt;0,AD$1,IF(AC244&gt;0,AC$1,IF(AB244&gt;0,AB$1,IF(AA244&gt;0,AA$1, IF(E244="completed site","completed site","not achievable")))))</f>
        <v>6 to 10 years</v>
      </c>
      <c r="AA244" s="19">
        <f t="shared" si="23"/>
        <v>0</v>
      </c>
      <c r="AB244" s="19">
        <f t="shared" si="20"/>
        <v>6</v>
      </c>
      <c r="AC244" s="19">
        <f t="shared" si="22"/>
        <v>0</v>
      </c>
      <c r="AD244" s="19">
        <f t="shared" si="21"/>
        <v>0</v>
      </c>
      <c r="AE244" s="19">
        <f t="shared" si="19"/>
        <v>6</v>
      </c>
      <c r="AF244" s="23"/>
      <c r="AG244" s="23"/>
      <c r="AH244" s="23"/>
      <c r="AI244" s="23"/>
      <c r="AJ244" s="75"/>
      <c r="AK244" s="23"/>
      <c r="AL244" s="23">
        <v>6</v>
      </c>
      <c r="AM244" s="23"/>
      <c r="AN244" s="23"/>
      <c r="AO244" s="23"/>
      <c r="AP244" s="23"/>
      <c r="AQ244" s="23"/>
      <c r="AR244" s="23"/>
      <c r="AS244" s="23"/>
      <c r="AT244" s="23"/>
      <c r="AU244" s="23"/>
      <c r="AV244" s="36"/>
      <c r="BD244" s="1"/>
    </row>
    <row r="245" spans="1:56" ht="27.6" x14ac:dyDescent="0.3">
      <c r="A245" s="13"/>
      <c r="B245" s="23"/>
      <c r="C245" s="23">
        <v>563</v>
      </c>
      <c r="D245" s="23"/>
      <c r="E245" s="27" t="s">
        <v>772</v>
      </c>
      <c r="F245" s="15" t="s">
        <v>201</v>
      </c>
      <c r="G245" s="14" t="s">
        <v>356</v>
      </c>
      <c r="H245" s="27"/>
      <c r="I245" s="27"/>
      <c r="J245" s="27"/>
      <c r="K245" s="12"/>
      <c r="L245" s="17">
        <v>435353.26827096503</v>
      </c>
      <c r="M245" s="17">
        <v>572389.30200458004</v>
      </c>
      <c r="N245" s="57">
        <v>0.08</v>
      </c>
      <c r="O245" s="57">
        <v>0.08</v>
      </c>
      <c r="P245" s="36">
        <v>18</v>
      </c>
      <c r="Q245" s="13" t="s">
        <v>68</v>
      </c>
      <c r="R245" s="13">
        <v>2016</v>
      </c>
      <c r="S245" s="23" t="s">
        <v>773</v>
      </c>
      <c r="T245" s="23" t="s">
        <v>70</v>
      </c>
      <c r="U245" s="20" t="s">
        <v>353</v>
      </c>
      <c r="V245" s="14"/>
      <c r="W245" s="13" t="s">
        <v>73</v>
      </c>
      <c r="X245" s="13" t="s">
        <v>336</v>
      </c>
      <c r="Y245" s="13" t="str">
        <f>IF(AA245&gt;0,AA$1,IF(AB245&gt;0,AB$1,IF(AC245&gt;0,AC$1,IF(AD245&gt;0,AD$1, IF(E245="completed site","completed site","not presently developable")))))</f>
        <v>6 to 10 years</v>
      </c>
      <c r="Z245" s="13" t="str">
        <f>IF(AD245&gt;0,AD$1,IF(AC245&gt;0,AC$1,IF(AB245&gt;0,AB$1,IF(AA245&gt;0,AA$1, IF(E245="completed site","completed site","not achievable")))))</f>
        <v>6 to 10 years</v>
      </c>
      <c r="AA245" s="19">
        <f t="shared" si="23"/>
        <v>0</v>
      </c>
      <c r="AB245" s="19">
        <f t="shared" si="20"/>
        <v>18</v>
      </c>
      <c r="AC245" s="19">
        <f t="shared" si="22"/>
        <v>0</v>
      </c>
      <c r="AD245" s="19">
        <f t="shared" si="21"/>
        <v>0</v>
      </c>
      <c r="AE245" s="19">
        <f t="shared" si="19"/>
        <v>18</v>
      </c>
      <c r="AF245" s="23"/>
      <c r="AG245" s="23"/>
      <c r="AH245" s="23"/>
      <c r="AI245" s="23"/>
      <c r="AJ245" s="23"/>
      <c r="AK245" s="23"/>
      <c r="AL245" s="23">
        <v>9</v>
      </c>
      <c r="AM245" s="23">
        <v>9</v>
      </c>
      <c r="AN245" s="23"/>
      <c r="AO245" s="23"/>
      <c r="AP245" s="23"/>
      <c r="AQ245" s="23"/>
      <c r="AR245" s="23"/>
      <c r="AS245" s="23"/>
      <c r="AT245" s="23"/>
      <c r="AU245" s="23"/>
      <c r="AV245" s="36"/>
      <c r="BD245" s="1"/>
    </row>
    <row r="246" spans="1:56" ht="27.6" x14ac:dyDescent="0.3">
      <c r="A246" s="95"/>
      <c r="B246" s="12"/>
      <c r="C246" s="23">
        <v>564</v>
      </c>
      <c r="D246" s="13"/>
      <c r="E246" s="14" t="s">
        <v>774</v>
      </c>
      <c r="F246" s="15" t="s">
        <v>88</v>
      </c>
      <c r="G246" s="14" t="s">
        <v>356</v>
      </c>
      <c r="H246" s="27" t="s">
        <v>168</v>
      </c>
      <c r="I246" s="14"/>
      <c r="J246" s="14"/>
      <c r="K246" s="16"/>
      <c r="L246" s="17">
        <v>431704.21492559399</v>
      </c>
      <c r="M246" s="17">
        <v>571697.15829513699</v>
      </c>
      <c r="N246" s="57">
        <v>2.1</v>
      </c>
      <c r="O246" s="57">
        <v>1.5750000000000002</v>
      </c>
      <c r="P246" s="19">
        <v>47</v>
      </c>
      <c r="Q246" s="13" t="s">
        <v>90</v>
      </c>
      <c r="R246" s="13">
        <v>2016</v>
      </c>
      <c r="S246" s="13"/>
      <c r="T246" s="13"/>
      <c r="U246" s="20"/>
      <c r="V246" s="14"/>
      <c r="W246" s="13" t="s">
        <v>73</v>
      </c>
      <c r="X246" s="13" t="s">
        <v>336</v>
      </c>
      <c r="Y246" s="13" t="str">
        <f>IF(AA246&gt;0,AA$1,IF(AB246&gt;0,AB$1,IF(AC246&gt;0,AC$1,IF(AD246&gt;0,AD$1, IF(E246="completed site","completed site","not presently developable")))))</f>
        <v>6 to 10 years</v>
      </c>
      <c r="Z246" s="13" t="str">
        <f>IF(AD246&gt;0,AD$1,IF(AC246&gt;0,AC$1,IF(AB246&gt;0,AB$1,IF(AA246&gt;0,AA$1, IF(E246="completed site","completed site","not achievable")))))</f>
        <v>6 to 10 years</v>
      </c>
      <c r="AA246" s="19">
        <f t="shared" si="23"/>
        <v>0</v>
      </c>
      <c r="AB246" s="19">
        <f t="shared" si="20"/>
        <v>47</v>
      </c>
      <c r="AC246" s="19">
        <f t="shared" si="22"/>
        <v>0</v>
      </c>
      <c r="AD246" s="19">
        <f t="shared" si="21"/>
        <v>0</v>
      </c>
      <c r="AE246" s="19">
        <f t="shared" si="19"/>
        <v>47</v>
      </c>
      <c r="AF246" s="13"/>
      <c r="AG246" s="13"/>
      <c r="AH246" s="13"/>
      <c r="AI246" s="13"/>
      <c r="AJ246" s="13"/>
      <c r="AK246" s="13"/>
      <c r="AL246" s="13">
        <v>24</v>
      </c>
      <c r="AM246" s="13">
        <v>23</v>
      </c>
      <c r="AN246" s="13"/>
      <c r="AO246" s="13"/>
      <c r="AP246" s="13"/>
      <c r="AQ246" s="13"/>
      <c r="AR246" s="13"/>
      <c r="AS246" s="13"/>
      <c r="AT246" s="13"/>
      <c r="AU246" s="13"/>
      <c r="AV246" s="36"/>
      <c r="BD246" s="1"/>
    </row>
    <row r="247" spans="1:56" ht="55.2" x14ac:dyDescent="0.3">
      <c r="A247" s="13"/>
      <c r="B247" s="23"/>
      <c r="C247" s="23">
        <v>565</v>
      </c>
      <c r="D247" s="23"/>
      <c r="E247" s="27" t="s">
        <v>775</v>
      </c>
      <c r="F247" s="15" t="s">
        <v>76</v>
      </c>
      <c r="G247" s="14" t="s">
        <v>356</v>
      </c>
      <c r="H247" s="27" t="s">
        <v>168</v>
      </c>
      <c r="I247" s="27"/>
      <c r="J247" s="27"/>
      <c r="K247" s="12"/>
      <c r="L247" s="17">
        <v>434365.46500077099</v>
      </c>
      <c r="M247" s="17">
        <v>567867.00194425904</v>
      </c>
      <c r="N247" s="57">
        <v>0.37</v>
      </c>
      <c r="O247" s="57">
        <v>0.37</v>
      </c>
      <c r="P247" s="36">
        <v>0</v>
      </c>
      <c r="Q247" s="13" t="s">
        <v>68</v>
      </c>
      <c r="R247" s="13">
        <v>2016</v>
      </c>
      <c r="S247" s="23"/>
      <c r="T247" s="23"/>
      <c r="U247" s="20"/>
      <c r="V247" s="14"/>
      <c r="W247" s="13" t="s">
        <v>336</v>
      </c>
      <c r="X247" s="13" t="s">
        <v>336</v>
      </c>
      <c r="Y247" s="13" t="str">
        <f>IF(AA247&gt;0,AA$1,IF(AB247&gt;0,AB$1,IF(AC247&gt;0,AC$1,IF(AD247&gt;0,AD$1, IF(E247="completed site","completed site","not presently developable")))))</f>
        <v>not presently developable</v>
      </c>
      <c r="Z247" s="13" t="str">
        <f>IF(AD247&gt;0,AD$1,IF(AC247&gt;0,AC$1,IF(AB247&gt;0,AB$1,IF(AA247&gt;0,AA$1, IF(E247="completed site","completed site","not achievable")))))</f>
        <v>not achievable</v>
      </c>
      <c r="AA247" s="19">
        <f t="shared" si="23"/>
        <v>0</v>
      </c>
      <c r="AB247" s="19">
        <f t="shared" si="20"/>
        <v>0</v>
      </c>
      <c r="AC247" s="19">
        <f t="shared" si="22"/>
        <v>0</v>
      </c>
      <c r="AD247" s="19">
        <f t="shared" si="21"/>
        <v>0</v>
      </c>
      <c r="AE247" s="19">
        <f t="shared" si="19"/>
        <v>0</v>
      </c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36"/>
    </row>
    <row r="248" spans="1:56" ht="51" customHeight="1" x14ac:dyDescent="0.3">
      <c r="A248" s="13"/>
      <c r="B248" s="23"/>
      <c r="C248" s="23">
        <v>566</v>
      </c>
      <c r="D248" s="23"/>
      <c r="E248" s="27" t="s">
        <v>776</v>
      </c>
      <c r="F248" s="15" t="s">
        <v>218</v>
      </c>
      <c r="G248" s="14" t="s">
        <v>356</v>
      </c>
      <c r="H248" s="27" t="s">
        <v>168</v>
      </c>
      <c r="I248" s="27"/>
      <c r="J248" s="27"/>
      <c r="K248" s="12"/>
      <c r="L248" s="17">
        <v>432354.21378574998</v>
      </c>
      <c r="M248" s="17">
        <v>567707.90175799199</v>
      </c>
      <c r="N248" s="57">
        <v>0.27</v>
      </c>
      <c r="O248" s="57">
        <v>0.27</v>
      </c>
      <c r="P248" s="36">
        <v>0</v>
      </c>
      <c r="Q248" s="13" t="s">
        <v>90</v>
      </c>
      <c r="R248" s="13">
        <v>2016</v>
      </c>
      <c r="S248" s="23"/>
      <c r="T248" s="23"/>
      <c r="U248" s="20"/>
      <c r="V248" s="14"/>
      <c r="W248" s="13" t="s">
        <v>336</v>
      </c>
      <c r="X248" s="13" t="s">
        <v>336</v>
      </c>
      <c r="Y248" s="13" t="str">
        <f>IF(AA248&gt;0,AA$1,IF(AB248&gt;0,AB$1,IF(AC248&gt;0,AC$1,IF(AD248&gt;0,AD$1, IF(E248="completed site","completed site","not presently developable")))))</f>
        <v>not presently developable</v>
      </c>
      <c r="Z248" s="13" t="str">
        <f>IF(AD248&gt;0,AD$1,IF(AC248&gt;0,AC$1,IF(AB248&gt;0,AB$1,IF(AA248&gt;0,AA$1, IF(E248="completed site","completed site","not achievable")))))</f>
        <v>not achievable</v>
      </c>
      <c r="AA248" s="19">
        <f t="shared" si="23"/>
        <v>0</v>
      </c>
      <c r="AB248" s="19">
        <f t="shared" si="20"/>
        <v>0</v>
      </c>
      <c r="AC248" s="19">
        <f t="shared" si="22"/>
        <v>0</v>
      </c>
      <c r="AD248" s="19">
        <f t="shared" si="21"/>
        <v>0</v>
      </c>
      <c r="AE248" s="19">
        <f t="shared" si="19"/>
        <v>0</v>
      </c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36"/>
    </row>
    <row r="249" spans="1:56" ht="55.2" x14ac:dyDescent="0.3">
      <c r="A249" s="13"/>
      <c r="B249" s="23"/>
      <c r="C249" s="23">
        <v>567</v>
      </c>
      <c r="D249" s="23"/>
      <c r="E249" s="27" t="s">
        <v>777</v>
      </c>
      <c r="F249" s="15" t="s">
        <v>64</v>
      </c>
      <c r="G249" s="14" t="s">
        <v>356</v>
      </c>
      <c r="H249" s="27" t="s">
        <v>168</v>
      </c>
      <c r="I249" s="27"/>
      <c r="J249" s="27"/>
      <c r="K249" s="12"/>
      <c r="L249" s="17">
        <v>433931.27305223898</v>
      </c>
      <c r="M249" s="17">
        <v>566987.41130449204</v>
      </c>
      <c r="N249" s="57">
        <v>1.28</v>
      </c>
      <c r="O249" s="57">
        <v>0.96</v>
      </c>
      <c r="P249" s="36">
        <v>0</v>
      </c>
      <c r="Q249" s="13" t="s">
        <v>90</v>
      </c>
      <c r="R249" s="13">
        <v>2016</v>
      </c>
      <c r="S249" s="23"/>
      <c r="T249" s="23"/>
      <c r="U249" s="20"/>
      <c r="V249" s="14"/>
      <c r="W249" s="13" t="s">
        <v>336</v>
      </c>
      <c r="X249" s="13" t="s">
        <v>336</v>
      </c>
      <c r="Y249" s="13" t="str">
        <f>IF(AA249&gt;0,AA$1,IF(AB249&gt;0,AB$1,IF(AC249&gt;0,AC$1,IF(AD249&gt;0,AD$1, IF(E249="completed site","completed site","not presently developable")))))</f>
        <v>not presently developable</v>
      </c>
      <c r="Z249" s="13" t="str">
        <f>IF(AD249&gt;0,AD$1,IF(AC249&gt;0,AC$1,IF(AB249&gt;0,AB$1,IF(AA249&gt;0,AA$1, IF(E249="completed site","completed site","not achievable")))))</f>
        <v>not achievable</v>
      </c>
      <c r="AA249" s="19">
        <f t="shared" si="23"/>
        <v>0</v>
      </c>
      <c r="AB249" s="19">
        <f t="shared" si="20"/>
        <v>0</v>
      </c>
      <c r="AC249" s="19">
        <f t="shared" si="22"/>
        <v>0</v>
      </c>
      <c r="AD249" s="19">
        <f t="shared" si="21"/>
        <v>0</v>
      </c>
      <c r="AE249" s="19">
        <f t="shared" si="19"/>
        <v>0</v>
      </c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36"/>
    </row>
    <row r="250" spans="1:56" ht="51" customHeight="1" x14ac:dyDescent="0.3">
      <c r="A250" s="13"/>
      <c r="B250" s="23"/>
      <c r="C250" s="23">
        <v>568</v>
      </c>
      <c r="D250" s="23"/>
      <c r="E250" s="27" t="s">
        <v>778</v>
      </c>
      <c r="F250" s="15" t="s">
        <v>218</v>
      </c>
      <c r="G250" s="14" t="s">
        <v>356</v>
      </c>
      <c r="H250" s="27" t="s">
        <v>168</v>
      </c>
      <c r="I250" s="27"/>
      <c r="J250" s="27"/>
      <c r="K250" s="12"/>
      <c r="L250" s="17">
        <v>432372.41398662498</v>
      </c>
      <c r="M250" s="17">
        <v>567187.365189804</v>
      </c>
      <c r="N250" s="57">
        <v>0.09</v>
      </c>
      <c r="O250" s="57">
        <v>8.1000000000000003E-2</v>
      </c>
      <c r="P250" s="36">
        <v>0</v>
      </c>
      <c r="Q250" s="13" t="s">
        <v>90</v>
      </c>
      <c r="R250" s="13">
        <v>2016</v>
      </c>
      <c r="S250" s="23"/>
      <c r="T250" s="23"/>
      <c r="U250" s="20"/>
      <c r="V250" s="14"/>
      <c r="W250" s="13" t="s">
        <v>336</v>
      </c>
      <c r="X250" s="13" t="s">
        <v>336</v>
      </c>
      <c r="Y250" s="13" t="str">
        <f>IF(AA250&gt;0,AA$1,IF(AB250&gt;0,AB$1,IF(AC250&gt;0,AC$1,IF(AD250&gt;0,AD$1, IF(E250="completed site","completed site","not presently developable")))))</f>
        <v>not presently developable</v>
      </c>
      <c r="Z250" s="13" t="str">
        <f>IF(AD250&gt;0,AD$1,IF(AC250&gt;0,AC$1,IF(AB250&gt;0,AB$1,IF(AA250&gt;0,AA$1, IF(E250="completed site","completed site","not achievable")))))</f>
        <v>not achievable</v>
      </c>
      <c r="AA250" s="19">
        <f t="shared" si="23"/>
        <v>0</v>
      </c>
      <c r="AB250" s="19">
        <f t="shared" si="20"/>
        <v>0</v>
      </c>
      <c r="AC250" s="19">
        <f t="shared" si="22"/>
        <v>0</v>
      </c>
      <c r="AD250" s="19">
        <f t="shared" si="21"/>
        <v>0</v>
      </c>
      <c r="AE250" s="19">
        <f t="shared" si="19"/>
        <v>0</v>
      </c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36"/>
    </row>
    <row r="251" spans="1:56" ht="55.2" x14ac:dyDescent="0.3">
      <c r="A251" s="13"/>
      <c r="B251" s="23"/>
      <c r="C251" s="23">
        <v>569</v>
      </c>
      <c r="D251" s="23"/>
      <c r="E251" s="27" t="s">
        <v>779</v>
      </c>
      <c r="F251" s="15" t="s">
        <v>201</v>
      </c>
      <c r="G251" s="14" t="s">
        <v>356</v>
      </c>
      <c r="H251" s="27" t="s">
        <v>168</v>
      </c>
      <c r="I251" s="27"/>
      <c r="J251" s="27"/>
      <c r="K251" s="12"/>
      <c r="L251" s="17">
        <v>434741.555067243</v>
      </c>
      <c r="M251" s="17">
        <v>571047.61216666503</v>
      </c>
      <c r="N251" s="57">
        <v>0.26</v>
      </c>
      <c r="O251" s="57">
        <v>0.26</v>
      </c>
      <c r="P251" s="36">
        <v>0</v>
      </c>
      <c r="Q251" s="13" t="s">
        <v>90</v>
      </c>
      <c r="R251" s="13">
        <v>2016</v>
      </c>
      <c r="S251" s="23"/>
      <c r="T251" s="23"/>
      <c r="U251" s="20"/>
      <c r="V251" s="14"/>
      <c r="W251" s="13" t="s">
        <v>336</v>
      </c>
      <c r="X251" s="13" t="s">
        <v>336</v>
      </c>
      <c r="Y251" s="13" t="str">
        <f>IF(AA251&gt;0,AA$1,IF(AB251&gt;0,AB$1,IF(AC251&gt;0,AC$1,IF(AD251&gt;0,AD$1, IF(E251="completed site","completed site","not presently developable")))))</f>
        <v>not presently developable</v>
      </c>
      <c r="Z251" s="13" t="str">
        <f>IF(AD251&gt;0,AD$1,IF(AC251&gt;0,AC$1,IF(AB251&gt;0,AB$1,IF(AA251&gt;0,AA$1, IF(E251="completed site","completed site","not achievable")))))</f>
        <v>not achievable</v>
      </c>
      <c r="AA251" s="19">
        <f t="shared" si="23"/>
        <v>0</v>
      </c>
      <c r="AB251" s="19">
        <f t="shared" si="20"/>
        <v>0</v>
      </c>
      <c r="AC251" s="19">
        <f t="shared" si="22"/>
        <v>0</v>
      </c>
      <c r="AD251" s="19">
        <f t="shared" si="21"/>
        <v>0</v>
      </c>
      <c r="AE251" s="19">
        <f t="shared" ref="AE251:AE261" si="24">SUM(AA251:AD251)</f>
        <v>0</v>
      </c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36"/>
    </row>
    <row r="252" spans="1:56" ht="138" x14ac:dyDescent="0.3">
      <c r="A252" s="40"/>
      <c r="B252" s="23"/>
      <c r="C252" s="23">
        <v>573</v>
      </c>
      <c r="D252" s="40"/>
      <c r="E252" s="41" t="s">
        <v>780</v>
      </c>
      <c r="F252" s="15" t="s">
        <v>137</v>
      </c>
      <c r="G252" s="14" t="s">
        <v>356</v>
      </c>
      <c r="H252" s="14" t="s">
        <v>89</v>
      </c>
      <c r="I252" s="14"/>
      <c r="J252" s="14"/>
      <c r="K252" s="40"/>
      <c r="L252" s="17">
        <v>437142.037204894</v>
      </c>
      <c r="M252" s="17">
        <v>569171.13503045996</v>
      </c>
      <c r="N252" s="57">
        <v>1.07</v>
      </c>
      <c r="O252" s="113">
        <v>0.96</v>
      </c>
      <c r="P252" s="43">
        <v>60</v>
      </c>
      <c r="Q252" s="13" t="s">
        <v>68</v>
      </c>
      <c r="R252" s="13">
        <v>2016</v>
      </c>
      <c r="S252" s="40"/>
      <c r="T252" s="40"/>
      <c r="U252" s="20"/>
      <c r="V252" s="14" t="s">
        <v>781</v>
      </c>
      <c r="W252" s="13" t="s">
        <v>336</v>
      </c>
      <c r="X252" s="13" t="s">
        <v>336</v>
      </c>
      <c r="Y252" s="13" t="str">
        <f>IF(AA252&gt;0,AA$1,IF(AB252&gt;0,AB$1,IF(AC252&gt;0,AC$1,IF(AD252&gt;0,AD$1, IF(E252="completed site","completed site","not presently developable")))))</f>
        <v>not presently developable</v>
      </c>
      <c r="Z252" s="13" t="str">
        <f>IF(AD252&gt;0,AD$1,IF(AC252&gt;0,AC$1,IF(AB252&gt;0,AB$1,IF(AA252&gt;0,AA$1, IF(E252="completed site","completed site","not achievable")))))</f>
        <v>not achievable</v>
      </c>
      <c r="AA252" s="19">
        <f t="shared" si="23"/>
        <v>0</v>
      </c>
      <c r="AB252" s="19">
        <f t="shared" si="20"/>
        <v>0</v>
      </c>
      <c r="AC252" s="19">
        <f t="shared" si="22"/>
        <v>0</v>
      </c>
      <c r="AD252" s="19">
        <f t="shared" si="21"/>
        <v>0</v>
      </c>
      <c r="AE252" s="19">
        <f t="shared" si="24"/>
        <v>0</v>
      </c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36"/>
    </row>
    <row r="253" spans="1:56" ht="55.2" x14ac:dyDescent="0.3">
      <c r="A253" s="13">
        <v>1425</v>
      </c>
      <c r="B253" s="12">
        <v>89</v>
      </c>
      <c r="C253" s="13">
        <v>257</v>
      </c>
      <c r="D253" s="13" t="s">
        <v>62</v>
      </c>
      <c r="E253" s="14" t="s">
        <v>782</v>
      </c>
      <c r="F253" s="15" t="s">
        <v>65</v>
      </c>
      <c r="G253" s="14" t="s">
        <v>356</v>
      </c>
      <c r="H253" s="14" t="s">
        <v>168</v>
      </c>
      <c r="I253" s="14" t="s">
        <v>783</v>
      </c>
      <c r="J253" s="14" t="s">
        <v>784</v>
      </c>
      <c r="K253" s="16" t="s">
        <v>80</v>
      </c>
      <c r="L253" s="17">
        <v>429870.13518270699</v>
      </c>
      <c r="M253" s="17">
        <v>566132.71033536096</v>
      </c>
      <c r="N253" s="57">
        <v>0.12</v>
      </c>
      <c r="O253" s="57">
        <v>0.12</v>
      </c>
      <c r="P253" s="19">
        <v>20</v>
      </c>
      <c r="Q253" s="13" t="s">
        <v>68</v>
      </c>
      <c r="R253" s="13">
        <v>2009</v>
      </c>
      <c r="S253" s="13" t="s">
        <v>785</v>
      </c>
      <c r="T253" s="13" t="s">
        <v>70</v>
      </c>
      <c r="U253" s="20" t="s">
        <v>492</v>
      </c>
      <c r="V253" s="14"/>
      <c r="W253" s="13" t="s">
        <v>336</v>
      </c>
      <c r="X253" s="13" t="s">
        <v>336</v>
      </c>
      <c r="Y253" s="13" t="str">
        <f>IF(AA253&gt;0,AA$1,IF(AB253&gt;0,AB$1,IF(AC253&gt;0,AC$1,IF(AD253&gt;0,AD$1, IF(E253="completed site","completed site","not presently developable")))))</f>
        <v>6 to 10 years</v>
      </c>
      <c r="Z253" s="13" t="str">
        <f>IF(AD253&gt;0,AD$1,IF(AC253&gt;0,AC$1,IF(AB253&gt;0,AB$1,IF(AA253&gt;0,AA$1, IF(E253="completed site","completed site","not achievable")))))</f>
        <v>6 to 10 years</v>
      </c>
      <c r="AA253" s="19">
        <f t="shared" si="23"/>
        <v>0</v>
      </c>
      <c r="AB253" s="19">
        <f t="shared" si="20"/>
        <v>20</v>
      </c>
      <c r="AC253" s="19">
        <f t="shared" si="22"/>
        <v>0</v>
      </c>
      <c r="AD253" s="19">
        <f t="shared" si="21"/>
        <v>0</v>
      </c>
      <c r="AE253" s="19">
        <f t="shared" si="24"/>
        <v>20</v>
      </c>
      <c r="AF253" s="13"/>
      <c r="AG253" s="13"/>
      <c r="AH253" s="13"/>
      <c r="AI253" s="13"/>
      <c r="AJ253" s="23"/>
      <c r="AK253" s="13"/>
      <c r="AL253" s="13">
        <v>10</v>
      </c>
      <c r="AM253" s="13">
        <v>10</v>
      </c>
      <c r="AN253" s="13"/>
      <c r="AO253" s="13"/>
      <c r="AP253" s="13"/>
      <c r="AQ253" s="13"/>
      <c r="AR253" s="13"/>
      <c r="AS253" s="13"/>
      <c r="AT253" s="13"/>
      <c r="AU253" s="13"/>
      <c r="AV253" s="13"/>
      <c r="BD253" s="1"/>
    </row>
    <row r="254" spans="1:56" ht="27.6" x14ac:dyDescent="0.3">
      <c r="A254" s="13">
        <v>1267</v>
      </c>
      <c r="B254" s="23"/>
      <c r="C254" s="13">
        <v>339</v>
      </c>
      <c r="D254" s="13" t="s">
        <v>62</v>
      </c>
      <c r="E254" s="14" t="s">
        <v>786</v>
      </c>
      <c r="F254" s="15" t="s">
        <v>65</v>
      </c>
      <c r="G254" s="14" t="s">
        <v>356</v>
      </c>
      <c r="H254" s="14" t="s">
        <v>787</v>
      </c>
      <c r="I254" s="14"/>
      <c r="J254" s="14" t="s">
        <v>103</v>
      </c>
      <c r="K254" s="16"/>
      <c r="L254" s="17">
        <v>429962.67796543799</v>
      </c>
      <c r="M254" s="17">
        <v>567539.80015678203</v>
      </c>
      <c r="N254" s="57">
        <v>0.59</v>
      </c>
      <c r="O254" s="57">
        <v>0.53</v>
      </c>
      <c r="P254" s="19">
        <v>14</v>
      </c>
      <c r="Q254" s="13" t="s">
        <v>68</v>
      </c>
      <c r="R254" s="13">
        <v>2012</v>
      </c>
      <c r="S254" s="13" t="s">
        <v>788</v>
      </c>
      <c r="T254" s="13" t="s">
        <v>70</v>
      </c>
      <c r="U254" s="20" t="s">
        <v>492</v>
      </c>
      <c r="V254" s="14"/>
      <c r="W254" s="13" t="s">
        <v>336</v>
      </c>
      <c r="X254" s="13" t="s">
        <v>336</v>
      </c>
      <c r="Y254" s="13" t="str">
        <f>IF(AA254&gt;0,AA$1,IF(AB254&gt;0,AB$1,IF(AC254&gt;0,AC$1,IF(AD254&gt;0,AD$1, IF(E254="completed site","completed site","not presently developable")))))</f>
        <v>6 to 10 years</v>
      </c>
      <c r="Z254" s="13" t="str">
        <f>IF(AD254&gt;0,AD$1,IF(AC254&gt;0,AC$1,IF(AB254&gt;0,AB$1,IF(AA254&gt;0,AA$1, IF(E254="completed site","completed site","not achievable")))))</f>
        <v>6 to 10 years</v>
      </c>
      <c r="AA254" s="19">
        <f t="shared" si="23"/>
        <v>0</v>
      </c>
      <c r="AB254" s="19">
        <f t="shared" si="20"/>
        <v>14</v>
      </c>
      <c r="AC254" s="19">
        <f t="shared" si="22"/>
        <v>0</v>
      </c>
      <c r="AD254" s="19">
        <f t="shared" si="21"/>
        <v>0</v>
      </c>
      <c r="AE254" s="19">
        <f t="shared" si="24"/>
        <v>14</v>
      </c>
      <c r="AF254" s="33"/>
      <c r="AG254" s="33"/>
      <c r="AH254" s="13"/>
      <c r="AI254" s="33"/>
      <c r="AJ254" s="33"/>
      <c r="AK254" s="33"/>
      <c r="AL254" s="33">
        <v>7</v>
      </c>
      <c r="AM254" s="33">
        <v>7</v>
      </c>
      <c r="AN254" s="33"/>
      <c r="AO254" s="33"/>
      <c r="AP254" s="33"/>
      <c r="AQ254" s="33"/>
      <c r="AR254" s="33"/>
      <c r="AS254" s="33"/>
      <c r="AT254" s="33"/>
      <c r="AU254" s="33"/>
      <c r="AV254" s="33"/>
      <c r="BD254" s="1"/>
    </row>
    <row r="255" spans="1:56" ht="27.6" x14ac:dyDescent="0.3">
      <c r="A255" s="13">
        <v>1455</v>
      </c>
      <c r="B255" s="23"/>
      <c r="C255" s="23">
        <v>409</v>
      </c>
      <c r="D255" s="23"/>
      <c r="E255" s="46" t="s">
        <v>789</v>
      </c>
      <c r="F255" s="15" t="s">
        <v>137</v>
      </c>
      <c r="G255" s="14" t="s">
        <v>356</v>
      </c>
      <c r="H255" s="27"/>
      <c r="I255" s="27" t="s">
        <v>790</v>
      </c>
      <c r="J255" s="27" t="s">
        <v>791</v>
      </c>
      <c r="K255" s="12"/>
      <c r="L255" s="17">
        <v>435865.10966045997</v>
      </c>
      <c r="M255" s="17">
        <v>568220.38204852096</v>
      </c>
      <c r="N255" s="57">
        <v>0.11</v>
      </c>
      <c r="O255" s="57">
        <v>0.11</v>
      </c>
      <c r="P255" s="36">
        <v>22</v>
      </c>
      <c r="Q255" s="13" t="s">
        <v>68</v>
      </c>
      <c r="R255" s="13">
        <v>2014</v>
      </c>
      <c r="S255" s="23" t="s">
        <v>792</v>
      </c>
      <c r="T255" s="23" t="s">
        <v>70</v>
      </c>
      <c r="U255" s="20" t="s">
        <v>492</v>
      </c>
      <c r="V255" s="14"/>
      <c r="W255" s="13" t="s">
        <v>336</v>
      </c>
      <c r="X255" s="13" t="s">
        <v>336</v>
      </c>
      <c r="Y255" s="13" t="str">
        <f>IF(AA255&gt;0,AA$1,IF(AB255&gt;0,AB$1,IF(AC255&gt;0,AC$1,IF(AD255&gt;0,AD$1, IF(E255="completed site","completed site","not presently developable")))))</f>
        <v>6 to 10 years</v>
      </c>
      <c r="Z255" s="13" t="str">
        <f>IF(AD255&gt;0,AD$1,IF(AC255&gt;0,AC$1,IF(AB255&gt;0,AB$1,IF(AA255&gt;0,AA$1, IF(E255="completed site","completed site","not achievable")))))</f>
        <v>6 to 10 years</v>
      </c>
      <c r="AA255" s="19">
        <f t="shared" si="23"/>
        <v>0</v>
      </c>
      <c r="AB255" s="19">
        <f t="shared" si="20"/>
        <v>22</v>
      </c>
      <c r="AC255" s="19">
        <f t="shared" si="22"/>
        <v>0</v>
      </c>
      <c r="AD255" s="19">
        <f t="shared" si="21"/>
        <v>0</v>
      </c>
      <c r="AE255" s="19">
        <f t="shared" si="24"/>
        <v>22</v>
      </c>
      <c r="AF255" s="23"/>
      <c r="AG255" s="23"/>
      <c r="AH255" s="23"/>
      <c r="AI255" s="23"/>
      <c r="AJ255" s="23"/>
      <c r="AK255" s="23"/>
      <c r="AL255" s="23"/>
      <c r="AM255" s="23"/>
      <c r="AN255" s="23">
        <v>22</v>
      </c>
      <c r="AO255" s="23"/>
      <c r="AP255" s="23"/>
      <c r="AQ255" s="23"/>
      <c r="AR255" s="23"/>
      <c r="AS255" s="23"/>
      <c r="AT255" s="23"/>
      <c r="AU255" s="23"/>
      <c r="AV255" s="23"/>
      <c r="BD255" s="1"/>
    </row>
    <row r="256" spans="1:56" ht="27.6" x14ac:dyDescent="0.3">
      <c r="A256" s="53">
        <v>1190</v>
      </c>
      <c r="B256" s="23"/>
      <c r="C256" s="23">
        <v>438</v>
      </c>
      <c r="D256" s="23"/>
      <c r="E256" s="52" t="s">
        <v>793</v>
      </c>
      <c r="F256" s="15" t="s">
        <v>225</v>
      </c>
      <c r="G256" s="14" t="s">
        <v>356</v>
      </c>
      <c r="H256" s="52"/>
      <c r="I256" s="27" t="s">
        <v>794</v>
      </c>
      <c r="J256" s="27" t="s">
        <v>795</v>
      </c>
      <c r="K256" s="12"/>
      <c r="L256" s="17">
        <v>427245.08606351301</v>
      </c>
      <c r="M256" s="17">
        <v>568495.39289173495</v>
      </c>
      <c r="N256" s="57">
        <v>0.6</v>
      </c>
      <c r="O256" s="57">
        <v>0.54</v>
      </c>
      <c r="P256" s="53">
        <v>9</v>
      </c>
      <c r="Q256" s="13" t="s">
        <v>68</v>
      </c>
      <c r="R256" s="13">
        <v>2015</v>
      </c>
      <c r="S256" s="53" t="s">
        <v>796</v>
      </c>
      <c r="T256" s="23" t="s">
        <v>70</v>
      </c>
      <c r="U256" s="20" t="s">
        <v>492</v>
      </c>
      <c r="V256" s="53"/>
      <c r="W256" s="13" t="s">
        <v>336</v>
      </c>
      <c r="X256" s="13" t="s">
        <v>336</v>
      </c>
      <c r="Y256" s="13" t="str">
        <f>IF(AA256&gt;0,AA$1,IF(AB256&gt;0,AB$1,IF(AC256&gt;0,AC$1,IF(AD256&gt;0,AD$1, IF(E256="completed site","completed site","not presently developable")))))</f>
        <v>6 to 10 years</v>
      </c>
      <c r="Z256" s="13" t="str">
        <f>IF(AD256&gt;0,AD$1,IF(AC256&gt;0,AC$1,IF(AB256&gt;0,AB$1,IF(AA256&gt;0,AA$1, IF(E256="completed site","completed site","not achievable")))))</f>
        <v>6 to 10 years</v>
      </c>
      <c r="AA256" s="19">
        <f t="shared" si="23"/>
        <v>0</v>
      </c>
      <c r="AB256" s="19">
        <f t="shared" si="20"/>
        <v>9</v>
      </c>
      <c r="AC256" s="19">
        <f t="shared" si="22"/>
        <v>0</v>
      </c>
      <c r="AD256" s="19">
        <f t="shared" si="21"/>
        <v>0</v>
      </c>
      <c r="AE256" s="19">
        <f t="shared" si="24"/>
        <v>9</v>
      </c>
      <c r="AF256" s="23"/>
      <c r="AG256" s="23"/>
      <c r="AH256" s="23"/>
      <c r="AI256" s="23"/>
      <c r="AJ256" s="23"/>
      <c r="AK256" s="23"/>
      <c r="AL256" s="23"/>
      <c r="AM256" s="23"/>
      <c r="AN256" s="23">
        <v>9</v>
      </c>
      <c r="AO256" s="23"/>
      <c r="AP256" s="23"/>
      <c r="AQ256" s="23"/>
      <c r="AR256" s="23"/>
      <c r="AS256" s="23"/>
      <c r="AT256" s="23"/>
      <c r="AU256" s="23"/>
      <c r="AV256" s="23"/>
      <c r="BD256" s="1"/>
    </row>
    <row r="257" spans="1:79" ht="41.4" x14ac:dyDescent="0.3">
      <c r="A257" s="53">
        <v>1378</v>
      </c>
      <c r="B257" s="23"/>
      <c r="C257" s="23">
        <v>441</v>
      </c>
      <c r="D257" s="23"/>
      <c r="E257" s="52" t="s">
        <v>797</v>
      </c>
      <c r="F257" s="15" t="s">
        <v>225</v>
      </c>
      <c r="G257" s="14" t="s">
        <v>356</v>
      </c>
      <c r="H257" s="52"/>
      <c r="I257" s="27" t="s">
        <v>798</v>
      </c>
      <c r="J257" s="27" t="s">
        <v>799</v>
      </c>
      <c r="K257" s="12"/>
      <c r="L257" s="17">
        <v>428241.96416647499</v>
      </c>
      <c r="M257" s="17">
        <v>570255.21377428295</v>
      </c>
      <c r="N257" s="57">
        <v>0.28000000000000003</v>
      </c>
      <c r="O257" s="57">
        <v>0.28000000000000003</v>
      </c>
      <c r="P257" s="53">
        <v>8</v>
      </c>
      <c r="Q257" s="13" t="s">
        <v>68</v>
      </c>
      <c r="R257" s="13">
        <v>2015</v>
      </c>
      <c r="S257" s="53" t="s">
        <v>800</v>
      </c>
      <c r="T257" s="23" t="s">
        <v>70</v>
      </c>
      <c r="U257" s="20" t="s">
        <v>492</v>
      </c>
      <c r="V257" s="53"/>
      <c r="W257" s="13" t="s">
        <v>336</v>
      </c>
      <c r="X257" s="13" t="s">
        <v>336</v>
      </c>
      <c r="Y257" s="13" t="str">
        <f>IF(AA257&gt;0,AA$1,IF(AB257&gt;0,AB$1,IF(AC257&gt;0,AC$1,IF(AD257&gt;0,AD$1, IF(E257="completed site","completed site","not presently developable")))))</f>
        <v>6 to 10 years</v>
      </c>
      <c r="Z257" s="13" t="str">
        <f>IF(AD257&gt;0,AD$1,IF(AC257&gt;0,AC$1,IF(AB257&gt;0,AB$1,IF(AA257&gt;0,AA$1, IF(E257="completed site","completed site","not achievable")))))</f>
        <v>6 to 10 years</v>
      </c>
      <c r="AA257" s="19">
        <f t="shared" si="23"/>
        <v>0</v>
      </c>
      <c r="AB257" s="19">
        <f t="shared" si="20"/>
        <v>8</v>
      </c>
      <c r="AC257" s="19">
        <f t="shared" si="22"/>
        <v>0</v>
      </c>
      <c r="AD257" s="19">
        <f t="shared" si="21"/>
        <v>0</v>
      </c>
      <c r="AE257" s="19">
        <f t="shared" si="24"/>
        <v>8</v>
      </c>
      <c r="AF257" s="23"/>
      <c r="AG257" s="23"/>
      <c r="AH257" s="23"/>
      <c r="AI257" s="23"/>
      <c r="AJ257" s="23"/>
      <c r="AK257" s="23"/>
      <c r="AL257" s="23"/>
      <c r="AM257" s="23">
        <v>8</v>
      </c>
      <c r="AN257" s="23"/>
      <c r="AO257" s="23"/>
      <c r="AP257" s="23"/>
      <c r="AQ257" s="23"/>
      <c r="AR257" s="23"/>
      <c r="AS257" s="23"/>
      <c r="AT257" s="23"/>
      <c r="AU257" s="23"/>
      <c r="AV257" s="23"/>
      <c r="BD257" s="1"/>
    </row>
    <row r="258" spans="1:79" ht="41.4" x14ac:dyDescent="0.3">
      <c r="A258" s="53">
        <v>1283</v>
      </c>
      <c r="B258" s="23"/>
      <c r="C258" s="23">
        <v>445</v>
      </c>
      <c r="D258" s="23"/>
      <c r="E258" s="52" t="s">
        <v>801</v>
      </c>
      <c r="F258" s="15" t="s">
        <v>445</v>
      </c>
      <c r="G258" s="14" t="s">
        <v>356</v>
      </c>
      <c r="H258" s="52"/>
      <c r="I258" s="27" t="s">
        <v>802</v>
      </c>
      <c r="J258" s="27" t="s">
        <v>803</v>
      </c>
      <c r="K258" s="12"/>
      <c r="L258" s="17">
        <v>435252.39110325702</v>
      </c>
      <c r="M258" s="17">
        <v>568654.29786872806</v>
      </c>
      <c r="N258" s="57">
        <v>0.1</v>
      </c>
      <c r="O258" s="57">
        <v>0.1</v>
      </c>
      <c r="P258" s="53">
        <v>6</v>
      </c>
      <c r="Q258" s="13" t="s">
        <v>68</v>
      </c>
      <c r="R258" s="13">
        <v>2015</v>
      </c>
      <c r="S258" s="53" t="s">
        <v>804</v>
      </c>
      <c r="T258" s="23" t="s">
        <v>70</v>
      </c>
      <c r="U258" s="20" t="s">
        <v>492</v>
      </c>
      <c r="V258" s="14"/>
      <c r="W258" s="13" t="s">
        <v>336</v>
      </c>
      <c r="X258" s="13" t="s">
        <v>336</v>
      </c>
      <c r="Y258" s="13" t="str">
        <f>IF(AA258&gt;0,AA$1,IF(AB258&gt;0,AB$1,IF(AC258&gt;0,AC$1,IF(AD258&gt;0,AD$1, IF(E258="completed site","completed site","not presently developable")))))</f>
        <v>6 to 10 years</v>
      </c>
      <c r="Z258" s="13" t="str">
        <f>IF(AD258&gt;0,AD$1,IF(AC258&gt;0,AC$1,IF(AB258&gt;0,AB$1,IF(AA258&gt;0,AA$1, IF(E258="completed site","completed site","not achievable")))))</f>
        <v>6 to 10 years</v>
      </c>
      <c r="AA258" s="19">
        <f t="shared" si="23"/>
        <v>0</v>
      </c>
      <c r="AB258" s="19">
        <f t="shared" ref="AB258:AB264" si="25">SUM(AL258:AP258)</f>
        <v>6</v>
      </c>
      <c r="AC258" s="19">
        <f t="shared" si="22"/>
        <v>0</v>
      </c>
      <c r="AD258" s="19">
        <f t="shared" ref="AD258:AD261" si="26">AV258</f>
        <v>0</v>
      </c>
      <c r="AE258" s="19">
        <f t="shared" si="24"/>
        <v>6</v>
      </c>
      <c r="AF258" s="23"/>
      <c r="AG258" s="23"/>
      <c r="AH258" s="23"/>
      <c r="AI258" s="23"/>
      <c r="AJ258" s="23"/>
      <c r="AK258" s="23"/>
      <c r="AL258" s="23">
        <v>6</v>
      </c>
      <c r="AM258" s="23"/>
      <c r="AN258" s="23"/>
      <c r="AO258" s="23"/>
      <c r="AP258" s="23"/>
      <c r="AQ258" s="23"/>
      <c r="AR258" s="23"/>
      <c r="AS258" s="23"/>
      <c r="AT258" s="23"/>
      <c r="AU258" s="23"/>
      <c r="AV258" s="36"/>
      <c r="BD258" s="1"/>
    </row>
    <row r="259" spans="1:79" ht="41.4" x14ac:dyDescent="0.3">
      <c r="A259" s="53">
        <v>1344</v>
      </c>
      <c r="B259" s="23"/>
      <c r="C259" s="23">
        <v>446</v>
      </c>
      <c r="D259" s="23"/>
      <c r="E259" s="52" t="s">
        <v>805</v>
      </c>
      <c r="F259" s="15" t="s">
        <v>65</v>
      </c>
      <c r="G259" s="14" t="s">
        <v>356</v>
      </c>
      <c r="H259" s="52"/>
      <c r="I259" s="27" t="s">
        <v>806</v>
      </c>
      <c r="J259" s="27" t="s">
        <v>807</v>
      </c>
      <c r="K259" s="12"/>
      <c r="L259" s="17">
        <v>429631.32612811099</v>
      </c>
      <c r="M259" s="17">
        <v>566249.976350307</v>
      </c>
      <c r="N259" s="57">
        <v>0.06</v>
      </c>
      <c r="O259" s="57">
        <v>0.06</v>
      </c>
      <c r="P259" s="53">
        <v>6</v>
      </c>
      <c r="Q259" s="13" t="s">
        <v>68</v>
      </c>
      <c r="R259" s="13">
        <v>2015</v>
      </c>
      <c r="S259" s="53" t="s">
        <v>808</v>
      </c>
      <c r="T259" s="23" t="s">
        <v>70</v>
      </c>
      <c r="U259" s="20" t="s">
        <v>492</v>
      </c>
      <c r="V259" s="14"/>
      <c r="W259" s="13" t="s">
        <v>336</v>
      </c>
      <c r="X259" s="13" t="s">
        <v>336</v>
      </c>
      <c r="Y259" s="13" t="str">
        <f>IF(AA259&gt;0,AA$1,IF(AB259&gt;0,AB$1,IF(AC259&gt;0,AC$1,IF(AD259&gt;0,AD$1, IF(E259="completed site","completed site","not presently developable")))))</f>
        <v>6 to 10 years</v>
      </c>
      <c r="Z259" s="13" t="str">
        <f>IF(AD259&gt;0,AD$1,IF(AC259&gt;0,AC$1,IF(AB259&gt;0,AB$1,IF(AA259&gt;0,AA$1, IF(E259="completed site","completed site","not achievable")))))</f>
        <v>6 to 10 years</v>
      </c>
      <c r="AA259" s="19">
        <f t="shared" si="23"/>
        <v>0</v>
      </c>
      <c r="AB259" s="19">
        <f t="shared" si="25"/>
        <v>6</v>
      </c>
      <c r="AC259" s="19">
        <f t="shared" si="22"/>
        <v>0</v>
      </c>
      <c r="AD259" s="19">
        <f t="shared" si="26"/>
        <v>0</v>
      </c>
      <c r="AE259" s="19">
        <f t="shared" si="24"/>
        <v>6</v>
      </c>
      <c r="AF259" s="23"/>
      <c r="AG259" s="23"/>
      <c r="AH259" s="23"/>
      <c r="AI259" s="23"/>
      <c r="AJ259" s="23"/>
      <c r="AK259" s="23"/>
      <c r="AL259" s="23"/>
      <c r="AM259" s="23">
        <v>6</v>
      </c>
      <c r="AN259" s="23"/>
      <c r="AO259" s="23"/>
      <c r="AP259" s="23"/>
      <c r="AQ259" s="23"/>
      <c r="AR259" s="23"/>
      <c r="AS259" s="23"/>
      <c r="AT259" s="23"/>
      <c r="AU259" s="23"/>
      <c r="AV259" s="36"/>
      <c r="BD259" s="1"/>
    </row>
    <row r="260" spans="1:79" ht="27.6" x14ac:dyDescent="0.3">
      <c r="A260" s="13">
        <v>1524</v>
      </c>
      <c r="B260" s="23"/>
      <c r="C260" s="13">
        <v>112</v>
      </c>
      <c r="D260" s="13" t="s">
        <v>62</v>
      </c>
      <c r="E260" s="14" t="s">
        <v>809</v>
      </c>
      <c r="F260" s="15" t="s">
        <v>88</v>
      </c>
      <c r="G260" s="14" t="s">
        <v>356</v>
      </c>
      <c r="H260" s="14" t="s">
        <v>89</v>
      </c>
      <c r="I260" s="14"/>
      <c r="J260" s="14"/>
      <c r="K260" s="16" t="s">
        <v>80</v>
      </c>
      <c r="L260" s="17">
        <v>431189.76194439898</v>
      </c>
      <c r="M260" s="17">
        <v>572941.62512627896</v>
      </c>
      <c r="N260" s="57">
        <v>4.43</v>
      </c>
      <c r="O260" s="57">
        <v>3.32</v>
      </c>
      <c r="P260" s="19">
        <v>18</v>
      </c>
      <c r="Q260" s="13" t="s">
        <v>68</v>
      </c>
      <c r="R260" s="13">
        <v>2008</v>
      </c>
      <c r="S260" s="33" t="s">
        <v>810</v>
      </c>
      <c r="T260" s="13" t="s">
        <v>70</v>
      </c>
      <c r="U260" s="20" t="s">
        <v>492</v>
      </c>
      <c r="V260" s="14" t="s">
        <v>811</v>
      </c>
      <c r="W260" s="13" t="s">
        <v>336</v>
      </c>
      <c r="X260" s="13" t="s">
        <v>336</v>
      </c>
      <c r="Y260" s="13" t="str">
        <f>IF(AA260&gt;0,AA$1,IF(AB260&gt;0,AB$1,IF(AC260&gt;0,AC$1,IF(AD260&gt;0,AD$1, IF(E260="completed site","completed site","not presently developable")))))</f>
        <v>6 to 10 years</v>
      </c>
      <c r="Z260" s="13" t="str">
        <f>IF(AD260&gt;0,AD$1,IF(AC260&gt;0,AC$1,IF(AB260&gt;0,AB$1,IF(AA260&gt;0,AA$1, IF(E260="completed site","completed site","not achievable")))))</f>
        <v>6 to 10 years</v>
      </c>
      <c r="AA260" s="19">
        <f t="shared" si="23"/>
        <v>0</v>
      </c>
      <c r="AB260" s="19">
        <f t="shared" si="25"/>
        <v>18</v>
      </c>
      <c r="AC260" s="19">
        <f t="shared" ref="AC260:AC266" si="27">SUM(AQ260:AU260)</f>
        <v>0</v>
      </c>
      <c r="AD260" s="19">
        <f t="shared" si="26"/>
        <v>0</v>
      </c>
      <c r="AE260" s="19">
        <f t="shared" si="24"/>
        <v>18</v>
      </c>
      <c r="AF260" s="75"/>
      <c r="AG260" s="75"/>
      <c r="AH260" s="23"/>
      <c r="AI260" s="23"/>
      <c r="AJ260" s="23"/>
      <c r="AK260" s="23"/>
      <c r="AL260" s="23">
        <v>18</v>
      </c>
      <c r="AM260" s="23"/>
      <c r="AN260" s="23"/>
      <c r="AO260" s="23"/>
      <c r="AP260" s="23"/>
      <c r="AQ260" s="23"/>
      <c r="AR260" s="23"/>
      <c r="AS260" s="23"/>
      <c r="AT260" s="23"/>
      <c r="AU260" s="23"/>
      <c r="AV260" s="36"/>
    </row>
    <row r="261" spans="1:79" ht="55.2" x14ac:dyDescent="0.3">
      <c r="A261" s="13">
        <v>1541</v>
      </c>
      <c r="B261" s="12">
        <v>69</v>
      </c>
      <c r="C261" s="13">
        <v>233</v>
      </c>
      <c r="D261" s="13" t="s">
        <v>62</v>
      </c>
      <c r="E261" s="14" t="s">
        <v>812</v>
      </c>
      <c r="F261" s="15" t="s">
        <v>64</v>
      </c>
      <c r="G261" s="14" t="s">
        <v>393</v>
      </c>
      <c r="H261" s="14" t="s">
        <v>101</v>
      </c>
      <c r="I261" s="14" t="s">
        <v>813</v>
      </c>
      <c r="J261" s="14" t="s">
        <v>814</v>
      </c>
      <c r="K261" s="16"/>
      <c r="L261" s="17">
        <v>435421.37371451699</v>
      </c>
      <c r="M261" s="17">
        <v>567840.73780537897</v>
      </c>
      <c r="N261" s="57">
        <v>0.14000000000000001</v>
      </c>
      <c r="O261" s="57">
        <v>0.14000000000000001</v>
      </c>
      <c r="P261" s="19">
        <v>8</v>
      </c>
      <c r="Q261" s="13" t="s">
        <v>68</v>
      </c>
      <c r="R261" s="13">
        <v>2009</v>
      </c>
      <c r="S261" s="13" t="s">
        <v>815</v>
      </c>
      <c r="T261" s="13" t="s">
        <v>70</v>
      </c>
      <c r="U261" s="20" t="s">
        <v>492</v>
      </c>
      <c r="V261" s="14" t="s">
        <v>816</v>
      </c>
      <c r="W261" s="13"/>
      <c r="X261" s="13"/>
      <c r="Y261" s="13" t="str">
        <f>IF(AA261&gt;0,AA$1,IF(AB261&gt;0,AB$1,IF(AC261&gt;0,AC$1,IF(AD261&gt;0,AD$1, IF(E261="completed site","completed site","not presently developable")))))</f>
        <v>6 to 10 years</v>
      </c>
      <c r="Z261" s="13" t="str">
        <f>IF(AD261&gt;0,AD$1,IF(AC261&gt;0,AC$1,IF(AB261&gt;0,AB$1,IF(AA261&gt;0,AA$1, IF(E261="completed site","completed site","not achievable")))))</f>
        <v>6 to 10 years</v>
      </c>
      <c r="AA261" s="19">
        <f t="shared" si="23"/>
        <v>0</v>
      </c>
      <c r="AB261" s="19">
        <f t="shared" si="25"/>
        <v>4</v>
      </c>
      <c r="AC261" s="19">
        <f t="shared" si="27"/>
        <v>0</v>
      </c>
      <c r="AD261" s="19">
        <f t="shared" si="26"/>
        <v>0</v>
      </c>
      <c r="AE261" s="19">
        <f t="shared" si="24"/>
        <v>4</v>
      </c>
      <c r="AF261" s="75"/>
      <c r="AG261" s="75"/>
      <c r="AH261" s="23"/>
      <c r="AI261" s="23"/>
      <c r="AJ261" s="23"/>
      <c r="AK261" s="23"/>
      <c r="AL261" s="23">
        <v>4</v>
      </c>
      <c r="AM261" s="23"/>
      <c r="AN261" s="23"/>
      <c r="AO261" s="23"/>
      <c r="AP261" s="23"/>
      <c r="AQ261" s="23"/>
      <c r="AR261" s="23"/>
      <c r="AS261" s="23"/>
      <c r="AT261" s="23"/>
      <c r="AU261" s="23"/>
      <c r="AV261" s="36"/>
    </row>
    <row r="262" spans="1:79" ht="82.8" x14ac:dyDescent="0.3">
      <c r="A262" s="13">
        <v>1553</v>
      </c>
      <c r="B262" s="23"/>
      <c r="C262" s="23">
        <v>583</v>
      </c>
      <c r="D262" s="23"/>
      <c r="E262" s="14" t="s">
        <v>817</v>
      </c>
      <c r="F262" s="15" t="s">
        <v>201</v>
      </c>
      <c r="G262" s="14" t="s">
        <v>356</v>
      </c>
      <c r="H262" s="27"/>
      <c r="I262" s="27"/>
      <c r="J262" s="27"/>
      <c r="K262" s="12"/>
      <c r="L262" s="17"/>
      <c r="M262" s="17"/>
      <c r="N262" s="57"/>
      <c r="O262" s="57"/>
      <c r="P262" s="36">
        <v>6</v>
      </c>
      <c r="Q262" s="13" t="s">
        <v>68</v>
      </c>
      <c r="R262" s="13">
        <v>2017</v>
      </c>
      <c r="S262" s="23" t="s">
        <v>818</v>
      </c>
      <c r="T262" s="23" t="s">
        <v>70</v>
      </c>
      <c r="U262" s="20" t="s">
        <v>492</v>
      </c>
      <c r="V262" s="14" t="s">
        <v>819</v>
      </c>
      <c r="W262" s="13" t="s">
        <v>73</v>
      </c>
      <c r="X262" s="13" t="s">
        <v>73</v>
      </c>
      <c r="Y262" s="13" t="str">
        <f>IF(AA262&gt;0,AA$1,IF(AB262&gt;0,AB$1,IF(AC262&gt;0,AC$1,IF(AD262&gt;0,AD$1, IF(E262="completed site","completed site","not presently developable")))))</f>
        <v>6 to 10 years</v>
      </c>
      <c r="Z262" s="13" t="str">
        <f>IF(AD262&gt;0,AD$1,IF(AC262&gt;0,AC$1,IF(AB262&gt;0,AB$1,IF(AA262&gt;0,AA$1, IF(E262="completed site","completed site","not achievable")))))</f>
        <v>6 to 10 years</v>
      </c>
      <c r="AA262" s="19">
        <f t="shared" ref="AA262:AA266" si="28">SUM(AG262:AK262)</f>
        <v>0</v>
      </c>
      <c r="AB262" s="19">
        <f t="shared" si="25"/>
        <v>6</v>
      </c>
      <c r="AC262" s="19">
        <f t="shared" si="27"/>
        <v>0</v>
      </c>
      <c r="AD262" s="19">
        <f>AV262</f>
        <v>0</v>
      </c>
      <c r="AE262" s="19">
        <f>SUM(AA262:AD262)</f>
        <v>6</v>
      </c>
      <c r="AF262" s="19"/>
      <c r="AG262" s="19"/>
      <c r="AH262" s="19"/>
      <c r="AI262" s="19"/>
      <c r="AJ262" s="14"/>
      <c r="AK262" s="13"/>
      <c r="AL262" s="13">
        <v>6</v>
      </c>
      <c r="AM262" s="23"/>
      <c r="AN262" s="23"/>
      <c r="AO262" s="23"/>
      <c r="AP262" s="23"/>
      <c r="AQ262" s="23"/>
      <c r="AR262" s="24"/>
      <c r="AS262" s="23"/>
      <c r="AT262" s="23"/>
      <c r="AU262" s="23"/>
      <c r="AV262" s="2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90"/>
      <c r="BI262" s="1"/>
      <c r="BK262" s="1"/>
    </row>
    <row r="263" spans="1:79" s="109" customFormat="1" ht="41.4" x14ac:dyDescent="0.3">
      <c r="A263" s="13">
        <v>1529</v>
      </c>
      <c r="B263" s="23"/>
      <c r="C263" s="23">
        <v>559</v>
      </c>
      <c r="D263" s="23"/>
      <c r="E263" s="27" t="s">
        <v>820</v>
      </c>
      <c r="F263" s="15" t="s">
        <v>478</v>
      </c>
      <c r="G263" s="14" t="s">
        <v>356</v>
      </c>
      <c r="H263" s="27"/>
      <c r="I263" s="27" t="s">
        <v>821</v>
      </c>
      <c r="J263" s="27" t="s">
        <v>822</v>
      </c>
      <c r="K263" s="12"/>
      <c r="L263" s="17">
        <v>429643.99022844702</v>
      </c>
      <c r="M263" s="17">
        <v>567895.17980592302</v>
      </c>
      <c r="N263" s="57">
        <v>0.17</v>
      </c>
      <c r="O263" s="57">
        <v>0.17</v>
      </c>
      <c r="P263" s="36">
        <v>6</v>
      </c>
      <c r="Q263" s="13" t="s">
        <v>68</v>
      </c>
      <c r="R263" s="13">
        <v>2016</v>
      </c>
      <c r="S263" s="23" t="s">
        <v>823</v>
      </c>
      <c r="T263" s="23" t="s">
        <v>70</v>
      </c>
      <c r="U263" s="20" t="s">
        <v>492</v>
      </c>
      <c r="V263" s="14" t="s">
        <v>824</v>
      </c>
      <c r="W263" s="13" t="s">
        <v>336</v>
      </c>
      <c r="X263" s="13" t="s">
        <v>336</v>
      </c>
      <c r="Y263" s="13" t="str">
        <f>IF(AA263&gt;0,AA$1,IF(AB263&gt;0,AB$1,IF(AC263&gt;0,AC$1,IF(AD263&gt;0,AD$1, IF(E263="completed site","completed site","not presently developable")))))</f>
        <v>6 to 10 years</v>
      </c>
      <c r="Z263" s="13" t="str">
        <f>IF(AD263&gt;0,AD$1,IF(AC263&gt;0,AC$1,IF(AB263&gt;0,AB$1,IF(AA263&gt;0,AA$1, IF(E263="completed site","completed site","not achievable")))))</f>
        <v>6 to 10 years</v>
      </c>
      <c r="AA263" s="19">
        <f t="shared" si="28"/>
        <v>0</v>
      </c>
      <c r="AB263" s="19">
        <f t="shared" si="25"/>
        <v>6</v>
      </c>
      <c r="AC263" s="19">
        <f t="shared" si="27"/>
        <v>0</v>
      </c>
      <c r="AD263" s="19">
        <f>AV263</f>
        <v>0</v>
      </c>
      <c r="AE263" s="19">
        <f>SUM(AA263:AD263)</f>
        <v>6</v>
      </c>
      <c r="AF263" s="23"/>
      <c r="AG263" s="23"/>
      <c r="AH263" s="23"/>
      <c r="AI263" s="23"/>
      <c r="AJ263" s="23"/>
      <c r="AK263" s="23"/>
      <c r="AL263" s="23">
        <v>6</v>
      </c>
      <c r="AM263" s="23"/>
      <c r="AN263" s="23"/>
      <c r="AO263" s="23"/>
      <c r="AP263" s="23"/>
      <c r="AQ263" s="23"/>
      <c r="AR263" s="23"/>
      <c r="AS263" s="23"/>
      <c r="AT263" s="23"/>
      <c r="AU263" s="23"/>
      <c r="AV263" s="36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</row>
    <row r="264" spans="1:79" ht="55.2" x14ac:dyDescent="0.3">
      <c r="A264" s="13"/>
      <c r="B264" s="23"/>
      <c r="C264" s="23" t="s">
        <v>825</v>
      </c>
      <c r="D264" s="23"/>
      <c r="E264" s="14" t="s">
        <v>826</v>
      </c>
      <c r="F264" s="15"/>
      <c r="G264" s="14" t="s">
        <v>356</v>
      </c>
      <c r="H264" s="27" t="s">
        <v>350</v>
      </c>
      <c r="I264" s="27"/>
      <c r="J264" s="27" t="s">
        <v>351</v>
      </c>
      <c r="K264" s="12"/>
      <c r="L264" s="17"/>
      <c r="M264" s="17"/>
      <c r="N264" s="57">
        <v>0.78</v>
      </c>
      <c r="O264" s="57"/>
      <c r="P264" s="36">
        <v>22</v>
      </c>
      <c r="Q264" s="13" t="s">
        <v>68</v>
      </c>
      <c r="R264" s="13">
        <v>2021</v>
      </c>
      <c r="S264" s="23"/>
      <c r="T264" s="23" t="s">
        <v>70</v>
      </c>
      <c r="U264" s="20"/>
      <c r="V264" s="14"/>
      <c r="W264" s="13"/>
      <c r="X264" s="13" t="s">
        <v>73</v>
      </c>
      <c r="Y264" s="13" t="str">
        <f>IF(AA264&gt;0,AA$1,IF(AB264&gt;0,AB$1,IF(AC264&gt;0,AC$1,IF(AD264&gt;0,AD$1, IF(E264="completed site","completed site","not presently developable")))))</f>
        <v>not presently developable</v>
      </c>
      <c r="Z264" s="13" t="str">
        <f>IF(AD264&gt;0,AD$1,IF(AC264&gt;0,AC$1,IF(AB264&gt;0,AB$1,IF(AA264&gt;0,AA$1, IF(E264="completed site","completed site","not achievable")))))</f>
        <v>not achievable</v>
      </c>
      <c r="AA264" s="19">
        <f t="shared" si="28"/>
        <v>0</v>
      </c>
      <c r="AB264" s="19">
        <f t="shared" si="25"/>
        <v>0</v>
      </c>
      <c r="AC264" s="19">
        <f t="shared" si="27"/>
        <v>0</v>
      </c>
      <c r="AD264" s="19"/>
      <c r="AE264" s="19"/>
      <c r="AF264" s="19"/>
      <c r="AG264" s="19"/>
      <c r="AH264" s="19"/>
      <c r="AI264" s="19"/>
      <c r="AJ264" s="14"/>
      <c r="AK264" s="13"/>
      <c r="AL264" s="13"/>
      <c r="AM264" s="23"/>
      <c r="AN264" s="23"/>
      <c r="AO264" s="23"/>
      <c r="AP264" s="23"/>
      <c r="AQ264" s="23"/>
      <c r="AR264" s="24"/>
      <c r="AS264" s="23"/>
      <c r="AT264" s="23"/>
      <c r="AU264" s="23"/>
      <c r="AV264" s="2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90"/>
      <c r="BI264" s="1"/>
      <c r="BK264" s="1"/>
    </row>
    <row r="265" spans="1:79" ht="55.2" x14ac:dyDescent="0.3">
      <c r="A265" s="13"/>
      <c r="B265" s="23"/>
      <c r="C265" s="23">
        <v>605</v>
      </c>
      <c r="D265" s="23"/>
      <c r="E265" s="14" t="s">
        <v>827</v>
      </c>
      <c r="F265" s="15"/>
      <c r="G265" s="14" t="s">
        <v>356</v>
      </c>
      <c r="H265" s="27" t="s">
        <v>350</v>
      </c>
      <c r="I265" s="27"/>
      <c r="J265" s="27" t="s">
        <v>351</v>
      </c>
      <c r="K265" s="12"/>
      <c r="L265" s="17"/>
      <c r="M265" s="17"/>
      <c r="N265" s="57">
        <v>0.23</v>
      </c>
      <c r="O265" s="57"/>
      <c r="P265" s="36">
        <v>11</v>
      </c>
      <c r="Q265" s="13" t="s">
        <v>68</v>
      </c>
      <c r="R265" s="13">
        <v>2021</v>
      </c>
      <c r="S265" s="23"/>
      <c r="T265" s="23" t="s">
        <v>70</v>
      </c>
      <c r="U265" s="20"/>
      <c r="V265" s="14"/>
      <c r="W265" s="13"/>
      <c r="X265" s="13" t="s">
        <v>73</v>
      </c>
      <c r="Y265" s="13" t="str">
        <f>IF(AA265&gt;0,AA$1,IF(AB265&gt;0,AB$1,IF(AC265&gt;0,AC$1,IF(AD265&gt;0,AD$1, IF(E265="completed site","completed site","not presently developable")))))</f>
        <v>not presently developable</v>
      </c>
      <c r="Z265" s="13" t="str">
        <f>IF(AD265&gt;0,AD$1,IF(AC265&gt;0,AC$1,IF(AB265&gt;0,AB$1,IF(AA265&gt;0,AA$1, IF(E265="completed site","completed site","not achievable")))))</f>
        <v>not achievable</v>
      </c>
      <c r="AA265" s="19">
        <f t="shared" si="28"/>
        <v>0</v>
      </c>
      <c r="AB265" s="19">
        <f>SUM(AL265:AP265)</f>
        <v>0</v>
      </c>
      <c r="AC265" s="19">
        <f t="shared" si="27"/>
        <v>0</v>
      </c>
      <c r="AD265" s="19"/>
      <c r="AE265" s="19"/>
      <c r="AF265" s="19"/>
      <c r="AG265" s="19"/>
      <c r="AH265" s="19"/>
      <c r="AI265" s="19"/>
      <c r="AJ265" s="14"/>
      <c r="AK265" s="13"/>
      <c r="AL265" s="13"/>
      <c r="AM265" s="23"/>
      <c r="AN265" s="23"/>
      <c r="AO265" s="23"/>
      <c r="AP265" s="23"/>
      <c r="AQ265" s="23"/>
      <c r="AR265" s="24"/>
      <c r="AS265" s="23"/>
      <c r="AT265" s="23"/>
      <c r="AU265" s="23"/>
      <c r="AV265" s="2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90"/>
      <c r="BI265" s="1"/>
      <c r="BK265" s="1"/>
    </row>
    <row r="266" spans="1:79" s="115" customFormat="1" ht="27.6" x14ac:dyDescent="0.3">
      <c r="A266" s="114" t="s">
        <v>828</v>
      </c>
      <c r="B266" s="23"/>
      <c r="C266" s="23">
        <v>556</v>
      </c>
      <c r="D266" s="23"/>
      <c r="E266" s="60" t="s">
        <v>829</v>
      </c>
      <c r="F266" s="15" t="s">
        <v>64</v>
      </c>
      <c r="G266" s="14" t="s">
        <v>67</v>
      </c>
      <c r="H266" s="27" t="s">
        <v>830</v>
      </c>
      <c r="I266" s="75"/>
      <c r="J266" s="27"/>
      <c r="K266" s="12"/>
      <c r="L266" s="75"/>
      <c r="M266" s="17">
        <v>435334.771460257</v>
      </c>
      <c r="N266" s="17">
        <v>568478.44343937002</v>
      </c>
      <c r="O266" s="57">
        <v>0.03</v>
      </c>
      <c r="P266" s="57">
        <v>6</v>
      </c>
      <c r="Q266" s="13" t="s">
        <v>68</v>
      </c>
      <c r="R266" s="53">
        <v>2016</v>
      </c>
      <c r="S266" s="23" t="s">
        <v>831</v>
      </c>
      <c r="T266" s="20" t="s">
        <v>70</v>
      </c>
      <c r="U266" s="21" t="s">
        <v>492</v>
      </c>
      <c r="V266" s="75"/>
      <c r="W266" s="13"/>
      <c r="X266" s="13" t="s">
        <v>73</v>
      </c>
      <c r="Y266" s="13" t="str">
        <f>IF(AA266&gt;0,AA$1,IF(AB266&gt;0,AB$1,IF(AC266&gt;0,AC$1,IF(AD266&gt;0,AD$1, IF(E266="completed site","completed site","not presently developable")))))</f>
        <v>6 to 10 years</v>
      </c>
      <c r="Z266" s="13" t="str">
        <f>IF(AD266&gt;0,AD$1,IF(AC266&gt;0,AC$1,IF(AB266&gt;0,AB$1,IF(AA266&gt;0,AA$1, IF(E266="completed site","completed site","not achievable")))))</f>
        <v>6 to 10 years</v>
      </c>
      <c r="AA266" s="19">
        <f t="shared" si="28"/>
        <v>0</v>
      </c>
      <c r="AB266" s="19">
        <f>SUM(AL266:AP266)</f>
        <v>6</v>
      </c>
      <c r="AC266" s="19">
        <f t="shared" si="27"/>
        <v>0</v>
      </c>
      <c r="AD266" s="19"/>
      <c r="AE266" s="19"/>
      <c r="AF266" s="19"/>
      <c r="AG266" s="19"/>
      <c r="AH266" s="19"/>
      <c r="AI266" s="19"/>
      <c r="AJ266" s="14"/>
      <c r="AK266" s="13"/>
      <c r="AL266" s="13">
        <v>6</v>
      </c>
      <c r="AM266" s="23"/>
      <c r="AN266" s="23"/>
      <c r="AO266" s="23"/>
      <c r="AP266" s="23"/>
      <c r="AQ266" s="23"/>
      <c r="AR266" s="24"/>
      <c r="AS266" s="23"/>
      <c r="AT266" s="23"/>
      <c r="AU266" s="23"/>
      <c r="AV266" s="2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90"/>
      <c r="BK266" s="2"/>
      <c r="BL266" s="1"/>
      <c r="BM266" s="2"/>
      <c r="BN266" s="2"/>
      <c r="BO266" s="2"/>
      <c r="BP266" s="2"/>
      <c r="BQ266" s="2"/>
    </row>
    <row r="267" spans="1:79" s="115" customFormat="1" ht="55.2" x14ac:dyDescent="0.3">
      <c r="A267" s="114"/>
      <c r="B267" s="23"/>
      <c r="C267" s="23">
        <v>606</v>
      </c>
      <c r="D267" s="23"/>
      <c r="E267" s="60" t="s">
        <v>832</v>
      </c>
      <c r="F267" s="15" t="s">
        <v>88</v>
      </c>
      <c r="G267" s="14" t="s">
        <v>356</v>
      </c>
      <c r="H267" s="27" t="s">
        <v>89</v>
      </c>
      <c r="I267" s="75"/>
      <c r="J267" s="27" t="s">
        <v>833</v>
      </c>
      <c r="K267" s="12"/>
      <c r="L267" s="75"/>
      <c r="M267" s="17"/>
      <c r="N267" s="17">
        <v>31</v>
      </c>
      <c r="O267" s="57"/>
      <c r="P267" s="57">
        <v>620</v>
      </c>
      <c r="Q267" s="13" t="s">
        <v>90</v>
      </c>
      <c r="R267" s="53">
        <v>2022</v>
      </c>
      <c r="S267" s="23"/>
      <c r="T267" s="20"/>
      <c r="U267" s="21"/>
      <c r="V267" s="75"/>
      <c r="W267" s="13" t="s">
        <v>834</v>
      </c>
      <c r="X267" s="13" t="s">
        <v>73</v>
      </c>
      <c r="Y267" s="13" t="str">
        <f>IF(AA267&gt;0,AA$1,IF(AB267&gt;0,AB$1,IF(AC267&gt;0,AC$1,IF(AD267&gt;0,AD$1, IF(E267="completed site","completed site","not presently developable")))))</f>
        <v>not presently developable</v>
      </c>
      <c r="Z267" s="13" t="str">
        <f>IF(AD267&gt;0,AD$1,IF(AC267&gt;0,AC$1,IF(AB267&gt;0,AB$1,IF(AA267&gt;0,AA$1, IF(E267="completed site","completed site","not achievable")))))</f>
        <v>not achievable</v>
      </c>
      <c r="AA267" s="19"/>
      <c r="AB267" s="19"/>
      <c r="AC267" s="19"/>
      <c r="AD267" s="19"/>
      <c r="AE267" s="19"/>
      <c r="AF267" s="19"/>
      <c r="AG267" s="19"/>
      <c r="AH267" s="19"/>
      <c r="AI267" s="19"/>
      <c r="AJ267" s="14"/>
      <c r="AK267" s="13"/>
      <c r="AL267" s="13"/>
      <c r="AM267" s="23"/>
      <c r="AN267" s="23"/>
      <c r="AO267" s="23"/>
      <c r="AP267" s="23"/>
      <c r="AQ267" s="23"/>
      <c r="AR267" s="24"/>
      <c r="AS267" s="23"/>
      <c r="AT267" s="23"/>
      <c r="AU267" s="23"/>
      <c r="AV267" s="2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90"/>
      <c r="BK267" s="2"/>
      <c r="BL267" s="1"/>
      <c r="BM267" s="2"/>
      <c r="BN267" s="2"/>
      <c r="BO267" s="2"/>
      <c r="BP267" s="2"/>
      <c r="BQ267" s="2"/>
    </row>
    <row r="268" spans="1:79" s="115" customFormat="1" ht="55.2" x14ac:dyDescent="0.3">
      <c r="A268" s="114"/>
      <c r="B268" s="23"/>
      <c r="C268" s="23">
        <v>607</v>
      </c>
      <c r="D268" s="23"/>
      <c r="E268" s="60" t="s">
        <v>835</v>
      </c>
      <c r="F268" s="15" t="s">
        <v>88</v>
      </c>
      <c r="G268" s="14" t="s">
        <v>356</v>
      </c>
      <c r="H268" s="27" t="s">
        <v>89</v>
      </c>
      <c r="I268" s="75"/>
      <c r="J268" s="27" t="s">
        <v>833</v>
      </c>
      <c r="K268" s="12"/>
      <c r="L268" s="75"/>
      <c r="M268" s="17"/>
      <c r="N268" s="17">
        <v>15</v>
      </c>
      <c r="O268" s="57"/>
      <c r="P268" s="57">
        <v>301</v>
      </c>
      <c r="Q268" s="13" t="s">
        <v>90</v>
      </c>
      <c r="R268" s="53">
        <v>2022</v>
      </c>
      <c r="S268" s="23"/>
      <c r="T268" s="20"/>
      <c r="U268" s="21"/>
      <c r="V268" s="75"/>
      <c r="W268" s="13" t="s">
        <v>336</v>
      </c>
      <c r="X268" s="13" t="s">
        <v>73</v>
      </c>
      <c r="Y268" s="13" t="str">
        <f>IF(AA268&gt;0,AA$1,IF(AB268&gt;0,AB$1,IF(AC268&gt;0,AC$1,IF(AD268&gt;0,AD$1, IF(E268="completed site","completed site","not presently developable")))))</f>
        <v>not presently developable</v>
      </c>
      <c r="Z268" s="13" t="str">
        <f>IF(AD268&gt;0,AD$1,IF(AC268&gt;0,AC$1,IF(AB268&gt;0,AB$1,IF(AA268&gt;0,AA$1, IF(E268="completed site","completed site","not achievable")))))</f>
        <v>not achievable</v>
      </c>
      <c r="AA268" s="19"/>
      <c r="AB268" s="19"/>
      <c r="AC268" s="19"/>
      <c r="AD268" s="19"/>
      <c r="AE268" s="19"/>
      <c r="AF268" s="19"/>
      <c r="AG268" s="19"/>
      <c r="AH268" s="19"/>
      <c r="AI268" s="19"/>
      <c r="AJ268" s="14"/>
      <c r="AK268" s="13"/>
      <c r="AL268" s="13"/>
      <c r="AM268" s="23"/>
      <c r="AN268" s="23"/>
      <c r="AO268" s="23"/>
      <c r="AP268" s="23"/>
      <c r="AQ268" s="23"/>
      <c r="AR268" s="24"/>
      <c r="AS268" s="23"/>
      <c r="AT268" s="23"/>
      <c r="AU268" s="23"/>
      <c r="AV268" s="2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90"/>
      <c r="BK268" s="2"/>
      <c r="BL268" s="1"/>
      <c r="BM268" s="2"/>
      <c r="BN268" s="2"/>
      <c r="BO268" s="2"/>
      <c r="BP268" s="2"/>
      <c r="BQ268" s="2"/>
    </row>
    <row r="269" spans="1:79" s="115" customFormat="1" ht="55.2" x14ac:dyDescent="0.3">
      <c r="A269" s="114"/>
      <c r="B269" s="23"/>
      <c r="C269" s="23">
        <v>608</v>
      </c>
      <c r="D269" s="23"/>
      <c r="E269" s="60" t="s">
        <v>836</v>
      </c>
      <c r="F269" s="15" t="s">
        <v>88</v>
      </c>
      <c r="G269" s="14" t="s">
        <v>356</v>
      </c>
      <c r="H269" s="27" t="s">
        <v>89</v>
      </c>
      <c r="I269" s="75"/>
      <c r="J269" s="27" t="s">
        <v>833</v>
      </c>
      <c r="K269" s="12"/>
      <c r="L269" s="75"/>
      <c r="M269" s="17"/>
      <c r="N269" s="17">
        <v>2.5</v>
      </c>
      <c r="O269" s="57"/>
      <c r="P269" s="57">
        <v>70</v>
      </c>
      <c r="Q269" s="13" t="s">
        <v>90</v>
      </c>
      <c r="R269" s="53">
        <v>2022</v>
      </c>
      <c r="S269" s="23"/>
      <c r="T269" s="20"/>
      <c r="U269" s="21"/>
      <c r="V269" s="75"/>
      <c r="W269" s="13" t="s">
        <v>336</v>
      </c>
      <c r="X269" s="13" t="s">
        <v>73</v>
      </c>
      <c r="Y269" s="13" t="str">
        <f>IF(AA269&gt;0,AA$1,IF(AB269&gt;0,AB$1,IF(AC269&gt;0,AC$1,IF(AD269&gt;0,AD$1, IF(E269="completed site","completed site","not presently developable")))))</f>
        <v>not presently developable</v>
      </c>
      <c r="Z269" s="13" t="str">
        <f>IF(AD269&gt;0,AD$1,IF(AC269&gt;0,AC$1,IF(AB269&gt;0,AB$1,IF(AA269&gt;0,AA$1, IF(E269="completed site","completed site","not achievable")))))</f>
        <v>not achievable</v>
      </c>
      <c r="AA269" s="19"/>
      <c r="AB269" s="19"/>
      <c r="AC269" s="19"/>
      <c r="AD269" s="19"/>
      <c r="AE269" s="19"/>
      <c r="AF269" s="19"/>
      <c r="AG269" s="19"/>
      <c r="AH269" s="19"/>
      <c r="AI269" s="19"/>
      <c r="AJ269" s="14"/>
      <c r="AK269" s="13"/>
      <c r="AL269" s="13"/>
      <c r="AM269" s="23"/>
      <c r="AN269" s="23"/>
      <c r="AO269" s="23"/>
      <c r="AP269" s="23"/>
      <c r="AQ269" s="23"/>
      <c r="AR269" s="24"/>
      <c r="AS269" s="23"/>
      <c r="AT269" s="23"/>
      <c r="AU269" s="23"/>
      <c r="AV269" s="2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90"/>
      <c r="BK269" s="2"/>
      <c r="BL269" s="1"/>
      <c r="BM269" s="2"/>
      <c r="BN269" s="2"/>
      <c r="BO269" s="2"/>
      <c r="BP269" s="2"/>
      <c r="BQ269" s="2"/>
    </row>
    <row r="270" spans="1:79" s="115" customFormat="1" ht="55.2" x14ac:dyDescent="0.3">
      <c r="A270" s="114"/>
      <c r="B270" s="23"/>
      <c r="C270" s="23">
        <v>609</v>
      </c>
      <c r="D270" s="23"/>
      <c r="E270" s="60" t="s">
        <v>837</v>
      </c>
      <c r="F270" s="15" t="s">
        <v>88</v>
      </c>
      <c r="G270" s="14" t="s">
        <v>356</v>
      </c>
      <c r="H270" s="27" t="s">
        <v>89</v>
      </c>
      <c r="I270" s="75"/>
      <c r="J270" s="27" t="s">
        <v>833</v>
      </c>
      <c r="K270" s="12"/>
      <c r="L270" s="75"/>
      <c r="M270" s="17"/>
      <c r="N270" s="17">
        <v>23</v>
      </c>
      <c r="O270" s="57"/>
      <c r="P270" s="57">
        <v>460</v>
      </c>
      <c r="Q270" s="13" t="s">
        <v>90</v>
      </c>
      <c r="R270" s="53">
        <v>2022</v>
      </c>
      <c r="S270" s="23"/>
      <c r="T270" s="20"/>
      <c r="U270" s="21"/>
      <c r="V270" s="75"/>
      <c r="W270" s="13" t="s">
        <v>336</v>
      </c>
      <c r="X270" s="13" t="s">
        <v>73</v>
      </c>
      <c r="Y270" s="13" t="str">
        <f>IF(AA270&gt;0,AA$1,IF(AB270&gt;0,AB$1,IF(AC270&gt;0,AC$1,IF(AD270&gt;0,AD$1, IF(E270="completed site","completed site","not presently developable")))))</f>
        <v>not presently developable</v>
      </c>
      <c r="Z270" s="13" t="str">
        <f>IF(AD270&gt;0,AD$1,IF(AC270&gt;0,AC$1,IF(AB270&gt;0,AB$1,IF(AA270&gt;0,AA$1, IF(E270="completed site","completed site","not achievable")))))</f>
        <v>not achievable</v>
      </c>
      <c r="AA270" s="19"/>
      <c r="AB270" s="19"/>
      <c r="AC270" s="19"/>
      <c r="AD270" s="19"/>
      <c r="AE270" s="19"/>
      <c r="AF270" s="19"/>
      <c r="AG270" s="19"/>
      <c r="AH270" s="19"/>
      <c r="AI270" s="19"/>
      <c r="AJ270" s="14"/>
      <c r="AK270" s="13"/>
      <c r="AL270" s="13"/>
      <c r="AM270" s="23"/>
      <c r="AN270" s="23"/>
      <c r="AO270" s="23"/>
      <c r="AP270" s="23"/>
      <c r="AQ270" s="23"/>
      <c r="AR270" s="24"/>
      <c r="AS270" s="23"/>
      <c r="AT270" s="23"/>
      <c r="AU270" s="23"/>
      <c r="AV270" s="2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90"/>
      <c r="BK270" s="2"/>
      <c r="BL270" s="1"/>
      <c r="BM270" s="2"/>
      <c r="BN270" s="2"/>
      <c r="BO270" s="2"/>
      <c r="BP270" s="2"/>
      <c r="BQ270" s="2"/>
    </row>
    <row r="271" spans="1:79" s="115" customFormat="1" ht="55.2" x14ac:dyDescent="0.3">
      <c r="A271" s="114"/>
      <c r="B271" s="23"/>
      <c r="C271" s="23">
        <v>610</v>
      </c>
      <c r="D271" s="23"/>
      <c r="E271" s="60" t="s">
        <v>838</v>
      </c>
      <c r="F271" s="15" t="s">
        <v>88</v>
      </c>
      <c r="G271" s="14" t="s">
        <v>356</v>
      </c>
      <c r="H271" s="27" t="s">
        <v>89</v>
      </c>
      <c r="I271" s="75"/>
      <c r="J271" s="27" t="s">
        <v>833</v>
      </c>
      <c r="K271" s="12"/>
      <c r="L271" s="75"/>
      <c r="M271" s="17"/>
      <c r="N271" s="17">
        <v>27</v>
      </c>
      <c r="O271" s="57"/>
      <c r="P271" s="57">
        <v>540</v>
      </c>
      <c r="Q271" s="13" t="s">
        <v>90</v>
      </c>
      <c r="R271" s="53">
        <v>2022</v>
      </c>
      <c r="S271" s="23"/>
      <c r="T271" s="20"/>
      <c r="U271" s="21"/>
      <c r="V271" s="75"/>
      <c r="W271" s="13" t="s">
        <v>336</v>
      </c>
      <c r="X271" s="13" t="s">
        <v>73</v>
      </c>
      <c r="Y271" s="13" t="str">
        <f>IF(AA271&gt;0,AA$1,IF(AB271&gt;0,AB$1,IF(AC271&gt;0,AC$1,IF(AD271&gt;0,AD$1, IF(E271="completed site","completed site","not presently developable")))))</f>
        <v>not presently developable</v>
      </c>
      <c r="Z271" s="13" t="str">
        <f>IF(AD271&gt;0,AD$1,IF(AC271&gt;0,AC$1,IF(AB271&gt;0,AB$1,IF(AA271&gt;0,AA$1, IF(E271="completed site","completed site","not achievable")))))</f>
        <v>not achievable</v>
      </c>
      <c r="AA271" s="19"/>
      <c r="AB271" s="19"/>
      <c r="AC271" s="19"/>
      <c r="AD271" s="19"/>
      <c r="AE271" s="19"/>
      <c r="AF271" s="19"/>
      <c r="AG271" s="19"/>
      <c r="AH271" s="19"/>
      <c r="AI271" s="19"/>
      <c r="AJ271" s="14"/>
      <c r="AK271" s="13"/>
      <c r="AL271" s="13"/>
      <c r="AM271" s="23"/>
      <c r="AN271" s="23"/>
      <c r="AO271" s="23"/>
      <c r="AP271" s="23"/>
      <c r="AQ271" s="23"/>
      <c r="AR271" s="24"/>
      <c r="AS271" s="23"/>
      <c r="AT271" s="23"/>
      <c r="AU271" s="23"/>
      <c r="AV271" s="2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90"/>
      <c r="BK271" s="2"/>
      <c r="BL271" s="1"/>
      <c r="BM271" s="2"/>
      <c r="BN271" s="2"/>
      <c r="BO271" s="2"/>
      <c r="BP271" s="2"/>
      <c r="BQ271" s="2"/>
    </row>
  </sheetData>
  <autoFilter ref="A1:CB271" xr:uid="{C94DE07F-32BC-4725-BEF0-86C4FF013377}"/>
  <conditionalFormatting sqref="W263:X263 W82:X260 W2:X80">
    <cfRule type="containsText" dxfId="55" priority="55" operator="containsText" text="yes">
      <formula>NOT(ISERROR(SEARCH("yes",W2)))</formula>
    </cfRule>
    <cfRule type="containsText" dxfId="54" priority="56" operator="containsText" text="No">
      <formula>NOT(ISERROR(SEARCH("No",W2)))</formula>
    </cfRule>
  </conditionalFormatting>
  <conditionalFormatting sqref="Y1:Z1">
    <cfRule type="containsText" dxfId="50" priority="50" operator="containsText" text="16 years">
      <formula>NOT(ISERROR(SEARCH("16 years",Y1)))</formula>
    </cfRule>
    <cfRule type="containsText" dxfId="49" priority="51" operator="containsText" text="11 to 15">
      <formula>NOT(ISERROR(SEARCH("11 to 15",Y1)))</formula>
    </cfRule>
  </conditionalFormatting>
  <conditionalFormatting sqref="U253 U255:U258 U262:U265">
    <cfRule type="containsText" dxfId="40" priority="40" operator="containsText" text="not started">
      <formula>NOT(ISERROR(SEARCH("not started",U253)))</formula>
    </cfRule>
    <cfRule type="containsText" dxfId="39" priority="41" operator="containsText" text="u/c">
      <formula>NOT(ISERROR(SEARCH("u/c",U253)))</formula>
    </cfRule>
  </conditionalFormatting>
  <conditionalFormatting sqref="U259">
    <cfRule type="containsText" dxfId="38" priority="34" operator="containsText" text="not started">
      <formula>NOT(ISERROR(SEARCH("not started",U259)))</formula>
    </cfRule>
    <cfRule type="containsText" dxfId="37" priority="35" operator="containsText" text="u/c">
      <formula>NOT(ISERROR(SEARCH("u/c",U259)))</formula>
    </cfRule>
  </conditionalFormatting>
  <conditionalFormatting sqref="U260">
    <cfRule type="containsText" dxfId="32" priority="28" operator="containsText" text="not started">
      <formula>NOT(ISERROR(SEARCH("not started",U260)))</formula>
    </cfRule>
    <cfRule type="containsText" dxfId="31" priority="29" operator="containsText" text="u/c">
      <formula>NOT(ISERROR(SEARCH("u/c",U260)))</formula>
    </cfRule>
  </conditionalFormatting>
  <conditionalFormatting sqref="U261">
    <cfRule type="containsText" dxfId="22" priority="22" operator="containsText" text="not started">
      <formula>NOT(ISERROR(SEARCH("not started",U261)))</formula>
    </cfRule>
    <cfRule type="containsText" dxfId="21" priority="23" operator="containsText" text="u/c">
      <formula>NOT(ISERROR(SEARCH("u/c",U261)))</formula>
    </cfRule>
  </conditionalFormatting>
  <conditionalFormatting sqref="U263">
    <cfRule type="containsText" dxfId="20" priority="20" operator="containsText" text="not started">
      <formula>NOT(ISERROR(SEARCH("not started",U263)))</formula>
    </cfRule>
    <cfRule type="containsText" dxfId="19" priority="21" operator="containsText" text="u/c">
      <formula>NOT(ISERROR(SEARCH("u/c",U263)))</formula>
    </cfRule>
  </conditionalFormatting>
  <conditionalFormatting sqref="W81:X81">
    <cfRule type="containsText" dxfId="14" priority="14" operator="containsText" text="yes">
      <formula>NOT(ISERROR(SEARCH("yes",W81)))</formula>
    </cfRule>
    <cfRule type="containsText" dxfId="13" priority="15" operator="containsText" text="No">
      <formula>NOT(ISERROR(SEARCH("No",W81)))</formula>
    </cfRule>
  </conditionalFormatting>
  <conditionalFormatting sqref="W262:X271">
    <cfRule type="containsText" dxfId="7" priority="7" operator="containsText" text="no">
      <formula>NOT(ISERROR(SEARCH("no",W262)))</formula>
    </cfRule>
    <cfRule type="containsText" dxfId="6" priority="8" operator="containsText" text="yes">
      <formula>NOT(ISERROR(SEARCH("yes",W262)))</formula>
    </cfRule>
  </conditionalFormatting>
  <conditionalFormatting sqref="T266:T271">
    <cfRule type="containsText" dxfId="1" priority="1" operator="containsText" text="not started">
      <formula>NOT(ISERROR(SEARCH("not started",T266)))</formula>
    </cfRule>
    <cfRule type="containsText" dxfId="0" priority="2" operator="containsText" text="u/c">
      <formula>NOT(ISERROR(SEARCH("u/c",T266)))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Permitted</vt:lpstr>
      <vt:lpstr>Not Permitted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Craddock</dc:creator>
  <cp:lastModifiedBy>Martin Craddock</cp:lastModifiedBy>
  <dcterms:created xsi:type="dcterms:W3CDTF">2022-11-25T09:25:13Z</dcterms:created>
  <dcterms:modified xsi:type="dcterms:W3CDTF">2022-11-25T14:34:15Z</dcterms:modified>
</cp:coreProperties>
</file>